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0" windowHeight="1125"/>
  </bookViews>
  <sheets>
    <sheet name="Смета 13 граф c НР и СП" sheetId="5" r:id="rId1"/>
    <sheet name="Source" sheetId="1" r:id="rId2"/>
    <sheet name="SourceObSm" sheetId="2" r:id="rId3"/>
    <sheet name="SmtRes" sheetId="3" r:id="rId4"/>
    <sheet name="EtalonRes" sheetId="4" r:id="rId5"/>
  </sheets>
  <definedNames>
    <definedName name="_xlnm.Print_Titles" localSheetId="0">'Смета 13 граф c НР и СП'!$21:$21</definedName>
    <definedName name="_xlnm.Print_Area" localSheetId="0">'Смета 13 граф c НР и СП'!$A$1:$M$241</definedName>
  </definedNames>
  <calcPr calcId="125725"/>
</workbook>
</file>

<file path=xl/calcChain.xml><?xml version="1.0" encoding="utf-8"?>
<calcChain xmlns="http://schemas.openxmlformats.org/spreadsheetml/2006/main">
  <c r="K13" i="5"/>
  <c r="K239" l="1"/>
  <c r="K236"/>
  <c r="C239"/>
  <c r="C236"/>
  <c r="AG231"/>
  <c r="M232"/>
  <c r="L232"/>
  <c r="K232"/>
  <c r="K231"/>
  <c r="I232"/>
  <c r="I231"/>
  <c r="H231"/>
  <c r="G231"/>
  <c r="C231"/>
  <c r="G229"/>
  <c r="C229"/>
  <c r="G228"/>
  <c r="C228"/>
  <c r="G227"/>
  <c r="C227"/>
  <c r="M224"/>
  <c r="L224"/>
  <c r="K224"/>
  <c r="K223"/>
  <c r="I224"/>
  <c r="I223"/>
  <c r="H223"/>
  <c r="G223"/>
  <c r="C223"/>
  <c r="G221"/>
  <c r="C221"/>
  <c r="G220"/>
  <c r="C220"/>
  <c r="G219"/>
  <c r="C219"/>
  <c r="M216"/>
  <c r="L216"/>
  <c r="K216"/>
  <c r="K215"/>
  <c r="I216"/>
  <c r="I215"/>
  <c r="H215"/>
  <c r="G215"/>
  <c r="C215"/>
  <c r="G213"/>
  <c r="C213"/>
  <c r="AG209"/>
  <c r="M210"/>
  <c r="L210"/>
  <c r="K210"/>
  <c r="K209"/>
  <c r="I210"/>
  <c r="I209"/>
  <c r="H209"/>
  <c r="G209"/>
  <c r="C209"/>
  <c r="AB206"/>
  <c r="AA206"/>
  <c r="Z206"/>
  <c r="Y206"/>
  <c r="X206"/>
  <c r="W206"/>
  <c r="V206"/>
  <c r="U206"/>
  <c r="T206"/>
  <c r="M207"/>
  <c r="M206"/>
  <c r="L207"/>
  <c r="L206"/>
  <c r="K207"/>
  <c r="K206"/>
  <c r="J207"/>
  <c r="J206"/>
  <c r="I207"/>
  <c r="I206"/>
  <c r="H206"/>
  <c r="G206"/>
  <c r="F207"/>
  <c r="F206"/>
  <c r="E207"/>
  <c r="E206"/>
  <c r="D206"/>
  <c r="C207"/>
  <c r="C206"/>
  <c r="B206"/>
  <c r="A206"/>
  <c r="AB204"/>
  <c r="AA204"/>
  <c r="Z204"/>
  <c r="Y204"/>
  <c r="X204"/>
  <c r="W204"/>
  <c r="V204"/>
  <c r="U204"/>
  <c r="T204"/>
  <c r="M205"/>
  <c r="M204"/>
  <c r="L205"/>
  <c r="L204"/>
  <c r="K205"/>
  <c r="K204"/>
  <c r="J205"/>
  <c r="J204"/>
  <c r="I205"/>
  <c r="I204"/>
  <c r="H204"/>
  <c r="G204"/>
  <c r="F205"/>
  <c r="F204"/>
  <c r="E205"/>
  <c r="E204"/>
  <c r="D204"/>
  <c r="C205"/>
  <c r="C204"/>
  <c r="B204"/>
  <c r="A204"/>
  <c r="AB202"/>
  <c r="AA202"/>
  <c r="Z202"/>
  <c r="Y202"/>
  <c r="X202"/>
  <c r="W202"/>
  <c r="V202"/>
  <c r="U202"/>
  <c r="T202"/>
  <c r="M203"/>
  <c r="M202"/>
  <c r="L203"/>
  <c r="L202"/>
  <c r="K203"/>
  <c r="K202"/>
  <c r="J203"/>
  <c r="J202"/>
  <c r="I203"/>
  <c r="I202"/>
  <c r="H202"/>
  <c r="G202"/>
  <c r="F203"/>
  <c r="F202"/>
  <c r="E203"/>
  <c r="E202"/>
  <c r="D202"/>
  <c r="C203"/>
  <c r="C202"/>
  <c r="B202"/>
  <c r="A202"/>
  <c r="AB200"/>
  <c r="AA200"/>
  <c r="Z200"/>
  <c r="Y200"/>
  <c r="X200"/>
  <c r="W200"/>
  <c r="V200"/>
  <c r="U200"/>
  <c r="T200"/>
  <c r="M201"/>
  <c r="M200"/>
  <c r="L201"/>
  <c r="L200"/>
  <c r="K201"/>
  <c r="K200"/>
  <c r="J201"/>
  <c r="J200"/>
  <c r="I201"/>
  <c r="I200"/>
  <c r="H200"/>
  <c r="G200"/>
  <c r="F201"/>
  <c r="F200"/>
  <c r="E201"/>
  <c r="E200"/>
  <c r="D200"/>
  <c r="C201"/>
  <c r="C200"/>
  <c r="B200"/>
  <c r="A200"/>
  <c r="AB198"/>
  <c r="AA198"/>
  <c r="Z198"/>
  <c r="Y198"/>
  <c r="X198"/>
  <c r="W198"/>
  <c r="V198"/>
  <c r="U198"/>
  <c r="T198"/>
  <c r="M199"/>
  <c r="M198"/>
  <c r="L199"/>
  <c r="L198"/>
  <c r="K199"/>
  <c r="K198"/>
  <c r="J199"/>
  <c r="J198"/>
  <c r="I199"/>
  <c r="I198"/>
  <c r="H198"/>
  <c r="G198"/>
  <c r="F199"/>
  <c r="F198"/>
  <c r="E199"/>
  <c r="E198"/>
  <c r="D198"/>
  <c r="C199"/>
  <c r="C198"/>
  <c r="B198"/>
  <c r="A198"/>
  <c r="C197"/>
  <c r="AB195"/>
  <c r="AA195"/>
  <c r="Z195"/>
  <c r="Y195"/>
  <c r="X195"/>
  <c r="W195"/>
  <c r="V195"/>
  <c r="U195"/>
  <c r="T195"/>
  <c r="M196"/>
  <c r="M195"/>
  <c r="L196"/>
  <c r="L195"/>
  <c r="K196"/>
  <c r="K195"/>
  <c r="J196"/>
  <c r="J195"/>
  <c r="I196"/>
  <c r="I195"/>
  <c r="H195"/>
  <c r="G195"/>
  <c r="F196"/>
  <c r="F195"/>
  <c r="E196"/>
  <c r="E195"/>
  <c r="D195"/>
  <c r="C196"/>
  <c r="C195"/>
  <c r="B195"/>
  <c r="A195"/>
  <c r="C194"/>
  <c r="AB192"/>
  <c r="AA192"/>
  <c r="Z192"/>
  <c r="Y192"/>
  <c r="X192"/>
  <c r="W192"/>
  <c r="V192"/>
  <c r="U192"/>
  <c r="T192"/>
  <c r="M193"/>
  <c r="M192"/>
  <c r="L193"/>
  <c r="L192"/>
  <c r="K193"/>
  <c r="K192"/>
  <c r="J193"/>
  <c r="J192"/>
  <c r="I193"/>
  <c r="I192"/>
  <c r="H192"/>
  <c r="G192"/>
  <c r="F193"/>
  <c r="F192"/>
  <c r="E193"/>
  <c r="E192"/>
  <c r="D192"/>
  <c r="C193"/>
  <c r="C192"/>
  <c r="B192"/>
  <c r="A192"/>
  <c r="A191"/>
  <c r="G189"/>
  <c r="C189"/>
  <c r="M186"/>
  <c r="L186"/>
  <c r="K186"/>
  <c r="K185"/>
  <c r="I186"/>
  <c r="I185"/>
  <c r="H185"/>
  <c r="G185"/>
  <c r="C185"/>
  <c r="C183"/>
  <c r="AB181"/>
  <c r="AA181"/>
  <c r="Z181"/>
  <c r="Y181"/>
  <c r="X181"/>
  <c r="W181"/>
  <c r="V181"/>
  <c r="U181"/>
  <c r="T181"/>
  <c r="M182"/>
  <c r="M181"/>
  <c r="L182"/>
  <c r="L181"/>
  <c r="K182"/>
  <c r="K181"/>
  <c r="J182"/>
  <c r="J181"/>
  <c r="I182"/>
  <c r="I181"/>
  <c r="H181"/>
  <c r="G181"/>
  <c r="F182"/>
  <c r="F181"/>
  <c r="E182"/>
  <c r="E181"/>
  <c r="D181"/>
  <c r="C182"/>
  <c r="C181"/>
  <c r="B181"/>
  <c r="A181"/>
  <c r="C180"/>
  <c r="AB178"/>
  <c r="AA178"/>
  <c r="Z178"/>
  <c r="Y178"/>
  <c r="X178"/>
  <c r="W178"/>
  <c r="V178"/>
  <c r="U178"/>
  <c r="T178"/>
  <c r="M179"/>
  <c r="M178"/>
  <c r="L179"/>
  <c r="L178"/>
  <c r="K179"/>
  <c r="K178"/>
  <c r="J179"/>
  <c r="J178"/>
  <c r="I179"/>
  <c r="I178"/>
  <c r="H178"/>
  <c r="G178"/>
  <c r="F179"/>
  <c r="F178"/>
  <c r="E179"/>
  <c r="E178"/>
  <c r="D178"/>
  <c r="C179"/>
  <c r="C178"/>
  <c r="B178"/>
  <c r="A178"/>
  <c r="C177"/>
  <c r="AB175"/>
  <c r="AA175"/>
  <c r="Z175"/>
  <c r="Y175"/>
  <c r="X175"/>
  <c r="W175"/>
  <c r="V175"/>
  <c r="U175"/>
  <c r="T175"/>
  <c r="M176"/>
  <c r="M175"/>
  <c r="L176"/>
  <c r="L175"/>
  <c r="K176"/>
  <c r="K175"/>
  <c r="J176"/>
  <c r="J175"/>
  <c r="I176"/>
  <c r="I175"/>
  <c r="H175"/>
  <c r="G175"/>
  <c r="F176"/>
  <c r="F175"/>
  <c r="E176"/>
  <c r="E175"/>
  <c r="D175"/>
  <c r="C176"/>
  <c r="C175"/>
  <c r="B175"/>
  <c r="A175"/>
  <c r="C174"/>
  <c r="AB172"/>
  <c r="AA172"/>
  <c r="Z172"/>
  <c r="Y172"/>
  <c r="X172"/>
  <c r="W172"/>
  <c r="V172"/>
  <c r="U172"/>
  <c r="T172"/>
  <c r="M173"/>
  <c r="M172"/>
  <c r="L173"/>
  <c r="L172"/>
  <c r="K173"/>
  <c r="K172"/>
  <c r="J173"/>
  <c r="J172"/>
  <c r="I173"/>
  <c r="I172"/>
  <c r="H172"/>
  <c r="G172"/>
  <c r="F173"/>
  <c r="F172"/>
  <c r="E173"/>
  <c r="E172"/>
  <c r="D172"/>
  <c r="C173"/>
  <c r="C172"/>
  <c r="B172"/>
  <c r="A172"/>
  <c r="C171"/>
  <c r="AB169"/>
  <c r="AA169"/>
  <c r="Z169"/>
  <c r="Y169"/>
  <c r="X169"/>
  <c r="W169"/>
  <c r="V169"/>
  <c r="U169"/>
  <c r="T169"/>
  <c r="M170"/>
  <c r="M169"/>
  <c r="L170"/>
  <c r="L169"/>
  <c r="K170"/>
  <c r="K169"/>
  <c r="J170"/>
  <c r="J169"/>
  <c r="I170"/>
  <c r="I169"/>
  <c r="H169"/>
  <c r="G169"/>
  <c r="F170"/>
  <c r="F169"/>
  <c r="E170"/>
  <c r="E169"/>
  <c r="D169"/>
  <c r="C170"/>
  <c r="C169"/>
  <c r="B169"/>
  <c r="A169"/>
  <c r="AB167"/>
  <c r="AA167"/>
  <c r="Z167"/>
  <c r="Y167"/>
  <c r="X167"/>
  <c r="W167"/>
  <c r="V167"/>
  <c r="U167"/>
  <c r="T167"/>
  <c r="M168"/>
  <c r="M167"/>
  <c r="L168"/>
  <c r="L167"/>
  <c r="K168"/>
  <c r="K167"/>
  <c r="J168"/>
  <c r="J167"/>
  <c r="I168"/>
  <c r="I167"/>
  <c r="H167"/>
  <c r="G167"/>
  <c r="F168"/>
  <c r="F167"/>
  <c r="E168"/>
  <c r="E167"/>
  <c r="D167"/>
  <c r="C168"/>
  <c r="C167"/>
  <c r="B167"/>
  <c r="A167"/>
  <c r="AB165"/>
  <c r="AA165"/>
  <c r="Z165"/>
  <c r="Y165"/>
  <c r="X165"/>
  <c r="W165"/>
  <c r="V165"/>
  <c r="U165"/>
  <c r="T165"/>
  <c r="M166"/>
  <c r="M165"/>
  <c r="L166"/>
  <c r="L165"/>
  <c r="K166"/>
  <c r="K165"/>
  <c r="J166"/>
  <c r="J165"/>
  <c r="I166"/>
  <c r="I165"/>
  <c r="H165"/>
  <c r="G165"/>
  <c r="F166"/>
  <c r="F165"/>
  <c r="E166"/>
  <c r="E165"/>
  <c r="D165"/>
  <c r="C166"/>
  <c r="C165"/>
  <c r="B165"/>
  <c r="A165"/>
  <c r="AB163"/>
  <c r="AA163"/>
  <c r="Z163"/>
  <c r="Y163"/>
  <c r="X163"/>
  <c r="W163"/>
  <c r="V163"/>
  <c r="U163"/>
  <c r="T163"/>
  <c r="M164"/>
  <c r="M163"/>
  <c r="L164"/>
  <c r="L163"/>
  <c r="K164"/>
  <c r="K163"/>
  <c r="J164"/>
  <c r="J163"/>
  <c r="I164"/>
  <c r="I163"/>
  <c r="H163"/>
  <c r="G163"/>
  <c r="F164"/>
  <c r="F163"/>
  <c r="E164"/>
  <c r="E163"/>
  <c r="D163"/>
  <c r="C164"/>
  <c r="C163"/>
  <c r="B163"/>
  <c r="A163"/>
  <c r="C162"/>
  <c r="AB160"/>
  <c r="AA160"/>
  <c r="Z160"/>
  <c r="Y160"/>
  <c r="X160"/>
  <c r="W160"/>
  <c r="V160"/>
  <c r="U160"/>
  <c r="T160"/>
  <c r="M161"/>
  <c r="M160"/>
  <c r="L161"/>
  <c r="L160"/>
  <c r="K161"/>
  <c r="K160"/>
  <c r="J161"/>
  <c r="J160"/>
  <c r="I161"/>
  <c r="I160"/>
  <c r="H160"/>
  <c r="G160"/>
  <c r="F161"/>
  <c r="F160"/>
  <c r="E161"/>
  <c r="E160"/>
  <c r="D160"/>
  <c r="C161"/>
  <c r="C160"/>
  <c r="B160"/>
  <c r="A160"/>
  <c r="A159"/>
  <c r="A157"/>
  <c r="G155"/>
  <c r="C155"/>
  <c r="G154"/>
  <c r="C154"/>
  <c r="G153"/>
  <c r="C153"/>
  <c r="M150"/>
  <c r="L150"/>
  <c r="K150"/>
  <c r="K149"/>
  <c r="I150"/>
  <c r="I149"/>
  <c r="H149"/>
  <c r="G149"/>
  <c r="C149"/>
  <c r="G147"/>
  <c r="C147"/>
  <c r="AG143"/>
  <c r="M144"/>
  <c r="L144"/>
  <c r="K144"/>
  <c r="K143"/>
  <c r="I144"/>
  <c r="I143"/>
  <c r="H143"/>
  <c r="G143"/>
  <c r="C143"/>
  <c r="AB140"/>
  <c r="AA140"/>
  <c r="Z140"/>
  <c r="Y140"/>
  <c r="X140"/>
  <c r="W140"/>
  <c r="V140"/>
  <c r="U140"/>
  <c r="T140"/>
  <c r="M141"/>
  <c r="M140"/>
  <c r="L141"/>
  <c r="L140"/>
  <c r="K141"/>
  <c r="K140"/>
  <c r="J141"/>
  <c r="J140"/>
  <c r="I141"/>
  <c r="I140"/>
  <c r="H140"/>
  <c r="G140"/>
  <c r="F141"/>
  <c r="F140"/>
  <c r="E141"/>
  <c r="E140"/>
  <c r="D140"/>
  <c r="C141"/>
  <c r="C140"/>
  <c r="B140"/>
  <c r="A140"/>
  <c r="AB138"/>
  <c r="AA138"/>
  <c r="Z138"/>
  <c r="Y138"/>
  <c r="X138"/>
  <c r="W138"/>
  <c r="V138"/>
  <c r="U138"/>
  <c r="T138"/>
  <c r="M139"/>
  <c r="M138"/>
  <c r="L139"/>
  <c r="L138"/>
  <c r="K139"/>
  <c r="K138"/>
  <c r="J139"/>
  <c r="J138"/>
  <c r="I139"/>
  <c r="I138"/>
  <c r="H138"/>
  <c r="G138"/>
  <c r="F139"/>
  <c r="F138"/>
  <c r="E139"/>
  <c r="E138"/>
  <c r="D138"/>
  <c r="C139"/>
  <c r="C138"/>
  <c r="B138"/>
  <c r="A138"/>
  <c r="AB136"/>
  <c r="AA136"/>
  <c r="Z136"/>
  <c r="Y136"/>
  <c r="X136"/>
  <c r="W136"/>
  <c r="V136"/>
  <c r="U136"/>
  <c r="T136"/>
  <c r="M137"/>
  <c r="M136"/>
  <c r="L137"/>
  <c r="L136"/>
  <c r="K137"/>
  <c r="K136"/>
  <c r="J137"/>
  <c r="J136"/>
  <c r="I137"/>
  <c r="I136"/>
  <c r="H136"/>
  <c r="G136"/>
  <c r="F137"/>
  <c r="F136"/>
  <c r="E137"/>
  <c r="E136"/>
  <c r="D136"/>
  <c r="C137"/>
  <c r="C136"/>
  <c r="B136"/>
  <c r="A136"/>
  <c r="AB134"/>
  <c r="AA134"/>
  <c r="Z134"/>
  <c r="Y134"/>
  <c r="X134"/>
  <c r="W134"/>
  <c r="V134"/>
  <c r="U134"/>
  <c r="T134"/>
  <c r="M135"/>
  <c r="M134"/>
  <c r="L135"/>
  <c r="L134"/>
  <c r="K135"/>
  <c r="K134"/>
  <c r="J135"/>
  <c r="J134"/>
  <c r="I135"/>
  <c r="I134"/>
  <c r="H134"/>
  <c r="G134"/>
  <c r="F135"/>
  <c r="F134"/>
  <c r="E135"/>
  <c r="E134"/>
  <c r="D134"/>
  <c r="C135"/>
  <c r="C134"/>
  <c r="B134"/>
  <c r="A134"/>
  <c r="AB132"/>
  <c r="AA132"/>
  <c r="Z132"/>
  <c r="Y132"/>
  <c r="X132"/>
  <c r="W132"/>
  <c r="V132"/>
  <c r="U132"/>
  <c r="T132"/>
  <c r="M133"/>
  <c r="M132"/>
  <c r="L133"/>
  <c r="L132"/>
  <c r="K133"/>
  <c r="K132"/>
  <c r="J133"/>
  <c r="J132"/>
  <c r="I133"/>
  <c r="I132"/>
  <c r="H132"/>
  <c r="G132"/>
  <c r="F133"/>
  <c r="F132"/>
  <c r="E133"/>
  <c r="E132"/>
  <c r="D132"/>
  <c r="C133"/>
  <c r="C132"/>
  <c r="B132"/>
  <c r="A132"/>
  <c r="C131"/>
  <c r="AB129"/>
  <c r="AA129"/>
  <c r="Z129"/>
  <c r="Y129"/>
  <c r="X129"/>
  <c r="W129"/>
  <c r="V129"/>
  <c r="U129"/>
  <c r="T129"/>
  <c r="M130"/>
  <c r="M129"/>
  <c r="L130"/>
  <c r="L129"/>
  <c r="K130"/>
  <c r="K129"/>
  <c r="J130"/>
  <c r="J129"/>
  <c r="I130"/>
  <c r="I129"/>
  <c r="H129"/>
  <c r="G129"/>
  <c r="F130"/>
  <c r="F129"/>
  <c r="E130"/>
  <c r="E129"/>
  <c r="D129"/>
  <c r="C130"/>
  <c r="C129"/>
  <c r="B129"/>
  <c r="A129"/>
  <c r="C128"/>
  <c r="AB126"/>
  <c r="AA126"/>
  <c r="Z126"/>
  <c r="Y126"/>
  <c r="X126"/>
  <c r="W126"/>
  <c r="V126"/>
  <c r="U126"/>
  <c r="T126"/>
  <c r="M127"/>
  <c r="M126"/>
  <c r="L127"/>
  <c r="L126"/>
  <c r="K127"/>
  <c r="K126"/>
  <c r="J127"/>
  <c r="J126"/>
  <c r="I127"/>
  <c r="I126"/>
  <c r="H126"/>
  <c r="G126"/>
  <c r="F127"/>
  <c r="F126"/>
  <c r="E127"/>
  <c r="E126"/>
  <c r="D126"/>
  <c r="C127"/>
  <c r="C126"/>
  <c r="B126"/>
  <c r="A126"/>
  <c r="A125"/>
  <c r="G123"/>
  <c r="C123"/>
  <c r="M120"/>
  <c r="L120"/>
  <c r="K120"/>
  <c r="K119"/>
  <c r="I120"/>
  <c r="I119"/>
  <c r="H119"/>
  <c r="G119"/>
  <c r="C119"/>
  <c r="C117"/>
  <c r="AB115"/>
  <c r="AA115"/>
  <c r="Z115"/>
  <c r="Y115"/>
  <c r="X115"/>
  <c r="W115"/>
  <c r="V115"/>
  <c r="U115"/>
  <c r="T115"/>
  <c r="M116"/>
  <c r="M115"/>
  <c r="L116"/>
  <c r="L115"/>
  <c r="K116"/>
  <c r="K115"/>
  <c r="J116"/>
  <c r="J115"/>
  <c r="I116"/>
  <c r="I115"/>
  <c r="H115"/>
  <c r="G115"/>
  <c r="F116"/>
  <c r="F115"/>
  <c r="E116"/>
  <c r="E115"/>
  <c r="D115"/>
  <c r="C116"/>
  <c r="C115"/>
  <c r="B115"/>
  <c r="A115"/>
  <c r="C114"/>
  <c r="AB112"/>
  <c r="AA112"/>
  <c r="Z112"/>
  <c r="Y112"/>
  <c r="X112"/>
  <c r="W112"/>
  <c r="V112"/>
  <c r="U112"/>
  <c r="T112"/>
  <c r="M113"/>
  <c r="M112"/>
  <c r="L113"/>
  <c r="L112"/>
  <c r="K113"/>
  <c r="K112"/>
  <c r="J113"/>
  <c r="J112"/>
  <c r="I113"/>
  <c r="I112"/>
  <c r="H112"/>
  <c r="G112"/>
  <c r="F113"/>
  <c r="F112"/>
  <c r="E113"/>
  <c r="E112"/>
  <c r="D112"/>
  <c r="C113"/>
  <c r="C112"/>
  <c r="B112"/>
  <c r="A112"/>
  <c r="C111"/>
  <c r="AB109"/>
  <c r="AA109"/>
  <c r="Z109"/>
  <c r="Y109"/>
  <c r="X109"/>
  <c r="W109"/>
  <c r="V109"/>
  <c r="U109"/>
  <c r="T109"/>
  <c r="M110"/>
  <c r="M109"/>
  <c r="L110"/>
  <c r="L109"/>
  <c r="K110"/>
  <c r="K109"/>
  <c r="J110"/>
  <c r="J109"/>
  <c r="I110"/>
  <c r="I109"/>
  <c r="H109"/>
  <c r="G109"/>
  <c r="F110"/>
  <c r="F109"/>
  <c r="E110"/>
  <c r="E109"/>
  <c r="D109"/>
  <c r="C110"/>
  <c r="C109"/>
  <c r="B109"/>
  <c r="A109"/>
  <c r="C108"/>
  <c r="AB106"/>
  <c r="AA106"/>
  <c r="Z106"/>
  <c r="Y106"/>
  <c r="X106"/>
  <c r="W106"/>
  <c r="V106"/>
  <c r="U106"/>
  <c r="T106"/>
  <c r="M107"/>
  <c r="M106"/>
  <c r="L107"/>
  <c r="L106"/>
  <c r="K107"/>
  <c r="K106"/>
  <c r="J107"/>
  <c r="J106"/>
  <c r="I107"/>
  <c r="I106"/>
  <c r="H106"/>
  <c r="G106"/>
  <c r="F107"/>
  <c r="F106"/>
  <c r="E107"/>
  <c r="E106"/>
  <c r="D106"/>
  <c r="C107"/>
  <c r="C106"/>
  <c r="B106"/>
  <c r="A106"/>
  <c r="C105"/>
  <c r="AB103"/>
  <c r="AA103"/>
  <c r="Z103"/>
  <c r="Y103"/>
  <c r="X103"/>
  <c r="W103"/>
  <c r="V103"/>
  <c r="U103"/>
  <c r="T103"/>
  <c r="M104"/>
  <c r="M103"/>
  <c r="L104"/>
  <c r="L103"/>
  <c r="K104"/>
  <c r="K103"/>
  <c r="J104"/>
  <c r="J103"/>
  <c r="I104"/>
  <c r="I103"/>
  <c r="H103"/>
  <c r="G103"/>
  <c r="F104"/>
  <c r="F103"/>
  <c r="E104"/>
  <c r="E103"/>
  <c r="D103"/>
  <c r="C104"/>
  <c r="C103"/>
  <c r="B103"/>
  <c r="A103"/>
  <c r="AB101"/>
  <c r="AA101"/>
  <c r="Z101"/>
  <c r="Y101"/>
  <c r="X101"/>
  <c r="W101"/>
  <c r="V101"/>
  <c r="U101"/>
  <c r="T101"/>
  <c r="M102"/>
  <c r="M101"/>
  <c r="L102"/>
  <c r="L101"/>
  <c r="K102"/>
  <c r="K101"/>
  <c r="J102"/>
  <c r="J101"/>
  <c r="I102"/>
  <c r="I101"/>
  <c r="H101"/>
  <c r="G101"/>
  <c r="F102"/>
  <c r="F101"/>
  <c r="E102"/>
  <c r="E101"/>
  <c r="D101"/>
  <c r="C102"/>
  <c r="C101"/>
  <c r="B101"/>
  <c r="A101"/>
  <c r="AB99"/>
  <c r="AA99"/>
  <c r="Z99"/>
  <c r="Y99"/>
  <c r="X99"/>
  <c r="W99"/>
  <c r="V99"/>
  <c r="U99"/>
  <c r="T99"/>
  <c r="M100"/>
  <c r="M99"/>
  <c r="L100"/>
  <c r="L99"/>
  <c r="K100"/>
  <c r="K99"/>
  <c r="J100"/>
  <c r="J99"/>
  <c r="I100"/>
  <c r="I99"/>
  <c r="H99"/>
  <c r="G99"/>
  <c r="F100"/>
  <c r="F99"/>
  <c r="E100"/>
  <c r="E99"/>
  <c r="D99"/>
  <c r="C100"/>
  <c r="C99"/>
  <c r="B99"/>
  <c r="A99"/>
  <c r="AB97"/>
  <c r="AA97"/>
  <c r="Z97"/>
  <c r="Y97"/>
  <c r="X97"/>
  <c r="W97"/>
  <c r="V97"/>
  <c r="U97"/>
  <c r="T97"/>
  <c r="M98"/>
  <c r="M97"/>
  <c r="L98"/>
  <c r="L97"/>
  <c r="K98"/>
  <c r="K97"/>
  <c r="J98"/>
  <c r="J97"/>
  <c r="I98"/>
  <c r="I97"/>
  <c r="H97"/>
  <c r="G97"/>
  <c r="F98"/>
  <c r="F97"/>
  <c r="E98"/>
  <c r="E97"/>
  <c r="D97"/>
  <c r="C98"/>
  <c r="C97"/>
  <c r="B97"/>
  <c r="A97"/>
  <c r="C96"/>
  <c r="AB94"/>
  <c r="AA94"/>
  <c r="Z94"/>
  <c r="Y94"/>
  <c r="X94"/>
  <c r="W94"/>
  <c r="V94"/>
  <c r="U94"/>
  <c r="T94"/>
  <c r="M95"/>
  <c r="M94"/>
  <c r="L95"/>
  <c r="L94"/>
  <c r="K95"/>
  <c r="K94"/>
  <c r="J95"/>
  <c r="J94"/>
  <c r="I95"/>
  <c r="I94"/>
  <c r="H94"/>
  <c r="G94"/>
  <c r="F95"/>
  <c r="F94"/>
  <c r="E95"/>
  <c r="E94"/>
  <c r="D94"/>
  <c r="C95"/>
  <c r="C94"/>
  <c r="B94"/>
  <c r="A94"/>
  <c r="A93"/>
  <c r="A91"/>
  <c r="G89"/>
  <c r="C89"/>
  <c r="G88"/>
  <c r="C88"/>
  <c r="G87"/>
  <c r="C87"/>
  <c r="M84"/>
  <c r="L84"/>
  <c r="K84"/>
  <c r="K83"/>
  <c r="I84"/>
  <c r="I83"/>
  <c r="H83"/>
  <c r="G83"/>
  <c r="C83"/>
  <c r="G81"/>
  <c r="C81"/>
  <c r="AG77"/>
  <c r="M78"/>
  <c r="L78"/>
  <c r="K78"/>
  <c r="K77"/>
  <c r="I78"/>
  <c r="I77"/>
  <c r="H77"/>
  <c r="G77"/>
  <c r="C77"/>
  <c r="AB74"/>
  <c r="AA74"/>
  <c r="Z74"/>
  <c r="Y74"/>
  <c r="X74"/>
  <c r="W74"/>
  <c r="V74"/>
  <c r="U74"/>
  <c r="T74"/>
  <c r="M75"/>
  <c r="M74"/>
  <c r="L75"/>
  <c r="L74"/>
  <c r="K75"/>
  <c r="K74"/>
  <c r="J75"/>
  <c r="J74"/>
  <c r="I75"/>
  <c r="I74"/>
  <c r="H74"/>
  <c r="G74"/>
  <c r="F75"/>
  <c r="F74"/>
  <c r="E75"/>
  <c r="E74"/>
  <c r="D74"/>
  <c r="C75"/>
  <c r="C74"/>
  <c r="B74"/>
  <c r="A74"/>
  <c r="AB72"/>
  <c r="AA72"/>
  <c r="Z72"/>
  <c r="Y72"/>
  <c r="X72"/>
  <c r="W72"/>
  <c r="V72"/>
  <c r="U72"/>
  <c r="T72"/>
  <c r="M73"/>
  <c r="M72"/>
  <c r="L73"/>
  <c r="L72"/>
  <c r="K73"/>
  <c r="K72"/>
  <c r="J73"/>
  <c r="J72"/>
  <c r="I73"/>
  <c r="I72"/>
  <c r="H72"/>
  <c r="G72"/>
  <c r="F73"/>
  <c r="F72"/>
  <c r="E73"/>
  <c r="E72"/>
  <c r="D72"/>
  <c r="C73"/>
  <c r="C72"/>
  <c r="B72"/>
  <c r="A72"/>
  <c r="AB70"/>
  <c r="AA70"/>
  <c r="Z70"/>
  <c r="Y70"/>
  <c r="X70"/>
  <c r="W70"/>
  <c r="V70"/>
  <c r="U70"/>
  <c r="T70"/>
  <c r="M71"/>
  <c r="M70"/>
  <c r="L71"/>
  <c r="L70"/>
  <c r="K71"/>
  <c r="K70"/>
  <c r="J71"/>
  <c r="J70"/>
  <c r="I71"/>
  <c r="I70"/>
  <c r="H70"/>
  <c r="G70"/>
  <c r="F71"/>
  <c r="F70"/>
  <c r="E71"/>
  <c r="E70"/>
  <c r="D70"/>
  <c r="C71"/>
  <c r="C70"/>
  <c r="B70"/>
  <c r="A70"/>
  <c r="AB68"/>
  <c r="AA68"/>
  <c r="Z68"/>
  <c r="Y68"/>
  <c r="X68"/>
  <c r="W68"/>
  <c r="V68"/>
  <c r="U68"/>
  <c r="T68"/>
  <c r="M69"/>
  <c r="M68"/>
  <c r="L69"/>
  <c r="L68"/>
  <c r="K69"/>
  <c r="K68"/>
  <c r="J69"/>
  <c r="J68"/>
  <c r="I69"/>
  <c r="I68"/>
  <c r="H68"/>
  <c r="G68"/>
  <c r="F69"/>
  <c r="F68"/>
  <c r="E69"/>
  <c r="E68"/>
  <c r="D68"/>
  <c r="C69"/>
  <c r="C68"/>
  <c r="B68"/>
  <c r="A68"/>
  <c r="AB66"/>
  <c r="AA66"/>
  <c r="Z66"/>
  <c r="Y66"/>
  <c r="X66"/>
  <c r="W66"/>
  <c r="V66"/>
  <c r="U66"/>
  <c r="T66"/>
  <c r="M67"/>
  <c r="M66"/>
  <c r="L67"/>
  <c r="L66"/>
  <c r="K67"/>
  <c r="K66"/>
  <c r="J67"/>
  <c r="J66"/>
  <c r="I67"/>
  <c r="I66"/>
  <c r="H66"/>
  <c r="G66"/>
  <c r="F67"/>
  <c r="F66"/>
  <c r="E67"/>
  <c r="E66"/>
  <c r="D66"/>
  <c r="C67"/>
  <c r="C66"/>
  <c r="B66"/>
  <c r="A66"/>
  <c r="C65"/>
  <c r="AB63"/>
  <c r="AA63"/>
  <c r="Z63"/>
  <c r="Y63"/>
  <c r="X63"/>
  <c r="W63"/>
  <c r="V63"/>
  <c r="U63"/>
  <c r="T63"/>
  <c r="M64"/>
  <c r="M63"/>
  <c r="L64"/>
  <c r="L63"/>
  <c r="K64"/>
  <c r="K63"/>
  <c r="J64"/>
  <c r="J63"/>
  <c r="I64"/>
  <c r="I63"/>
  <c r="H63"/>
  <c r="G63"/>
  <c r="F64"/>
  <c r="F63"/>
  <c r="E64"/>
  <c r="E63"/>
  <c r="D63"/>
  <c r="C64"/>
  <c r="C63"/>
  <c r="B63"/>
  <c r="A63"/>
  <c r="C62"/>
  <c r="AB60"/>
  <c r="AA60"/>
  <c r="Z60"/>
  <c r="Y60"/>
  <c r="X60"/>
  <c r="W60"/>
  <c r="V60"/>
  <c r="U60"/>
  <c r="T60"/>
  <c r="M61"/>
  <c r="M60"/>
  <c r="L61"/>
  <c r="L60"/>
  <c r="K61"/>
  <c r="K60"/>
  <c r="J61"/>
  <c r="J60"/>
  <c r="I61"/>
  <c r="I60"/>
  <c r="H60"/>
  <c r="G60"/>
  <c r="F61"/>
  <c r="F60"/>
  <c r="E61"/>
  <c r="E60"/>
  <c r="D60"/>
  <c r="C61"/>
  <c r="C60"/>
  <c r="B60"/>
  <c r="A60"/>
  <c r="A59"/>
  <c r="G57"/>
  <c r="C57"/>
  <c r="M54"/>
  <c r="L54"/>
  <c r="K54"/>
  <c r="K53"/>
  <c r="I54"/>
  <c r="I53"/>
  <c r="H53"/>
  <c r="G53"/>
  <c r="C53"/>
  <c r="C51"/>
  <c r="AB49"/>
  <c r="AA49"/>
  <c r="Z49"/>
  <c r="Y49"/>
  <c r="X49"/>
  <c r="W49"/>
  <c r="V49"/>
  <c r="U49"/>
  <c r="T49"/>
  <c r="M50"/>
  <c r="M49"/>
  <c r="L50"/>
  <c r="L49"/>
  <c r="K50"/>
  <c r="K49"/>
  <c r="J50"/>
  <c r="J49"/>
  <c r="I50"/>
  <c r="I49"/>
  <c r="H49"/>
  <c r="G49"/>
  <c r="F50"/>
  <c r="F49"/>
  <c r="E50"/>
  <c r="E49"/>
  <c r="D49"/>
  <c r="C50"/>
  <c r="C49"/>
  <c r="B49"/>
  <c r="A49"/>
  <c r="C48"/>
  <c r="AB46"/>
  <c r="AA46"/>
  <c r="Z46"/>
  <c r="Y46"/>
  <c r="X46"/>
  <c r="W46"/>
  <c r="V46"/>
  <c r="U46"/>
  <c r="T46"/>
  <c r="M47"/>
  <c r="M46"/>
  <c r="L47"/>
  <c r="L46"/>
  <c r="K47"/>
  <c r="K46"/>
  <c r="J47"/>
  <c r="J46"/>
  <c r="I47"/>
  <c r="I46"/>
  <c r="H46"/>
  <c r="G46"/>
  <c r="F47"/>
  <c r="F46"/>
  <c r="E47"/>
  <c r="E46"/>
  <c r="D46"/>
  <c r="C47"/>
  <c r="C46"/>
  <c r="B46"/>
  <c r="A46"/>
  <c r="C45"/>
  <c r="AB43"/>
  <c r="AA43"/>
  <c r="Z43"/>
  <c r="Y43"/>
  <c r="X43"/>
  <c r="W43"/>
  <c r="V43"/>
  <c r="U43"/>
  <c r="T43"/>
  <c r="M44"/>
  <c r="M43"/>
  <c r="L44"/>
  <c r="L43"/>
  <c r="K44"/>
  <c r="K43"/>
  <c r="J44"/>
  <c r="J43"/>
  <c r="I44"/>
  <c r="I43"/>
  <c r="H43"/>
  <c r="G43"/>
  <c r="F44"/>
  <c r="F43"/>
  <c r="E44"/>
  <c r="E43"/>
  <c r="D43"/>
  <c r="C44"/>
  <c r="C43"/>
  <c r="B43"/>
  <c r="A43"/>
  <c r="C42"/>
  <c r="AB40"/>
  <c r="AA40"/>
  <c r="Z40"/>
  <c r="Y40"/>
  <c r="X40"/>
  <c r="W40"/>
  <c r="V40"/>
  <c r="U40"/>
  <c r="T40"/>
  <c r="M41"/>
  <c r="M40"/>
  <c r="L41"/>
  <c r="L40"/>
  <c r="K41"/>
  <c r="K40"/>
  <c r="J41"/>
  <c r="J40"/>
  <c r="I41"/>
  <c r="I40"/>
  <c r="H40"/>
  <c r="G40"/>
  <c r="F41"/>
  <c r="F40"/>
  <c r="E41"/>
  <c r="E40"/>
  <c r="D40"/>
  <c r="C41"/>
  <c r="C40"/>
  <c r="B40"/>
  <c r="A40"/>
  <c r="C39"/>
  <c r="AB37"/>
  <c r="AA37"/>
  <c r="Z37"/>
  <c r="Y37"/>
  <c r="X37"/>
  <c r="W37"/>
  <c r="V37"/>
  <c r="U37"/>
  <c r="T37"/>
  <c r="M38"/>
  <c r="M37"/>
  <c r="L38"/>
  <c r="L37"/>
  <c r="K38"/>
  <c r="K37"/>
  <c r="J38"/>
  <c r="J37"/>
  <c r="I38"/>
  <c r="I37"/>
  <c r="H37"/>
  <c r="G37"/>
  <c r="F38"/>
  <c r="F37"/>
  <c r="E38"/>
  <c r="E37"/>
  <c r="D37"/>
  <c r="C38"/>
  <c r="C37"/>
  <c r="B37"/>
  <c r="A37"/>
  <c r="AB35"/>
  <c r="AA35"/>
  <c r="Z35"/>
  <c r="Y35"/>
  <c r="X35"/>
  <c r="W35"/>
  <c r="V35"/>
  <c r="U35"/>
  <c r="T35"/>
  <c r="M36"/>
  <c r="M35"/>
  <c r="L36"/>
  <c r="L35"/>
  <c r="K36"/>
  <c r="K35"/>
  <c r="J36"/>
  <c r="J35"/>
  <c r="I36"/>
  <c r="I35"/>
  <c r="H35"/>
  <c r="G35"/>
  <c r="F36"/>
  <c r="F35"/>
  <c r="E36"/>
  <c r="E35"/>
  <c r="D35"/>
  <c r="C36"/>
  <c r="C35"/>
  <c r="B35"/>
  <c r="A35"/>
  <c r="AB33"/>
  <c r="AA33"/>
  <c r="Z33"/>
  <c r="Y33"/>
  <c r="X33"/>
  <c r="W33"/>
  <c r="V33"/>
  <c r="U33"/>
  <c r="T33"/>
  <c r="M34"/>
  <c r="M33"/>
  <c r="L34"/>
  <c r="L33"/>
  <c r="K34"/>
  <c r="K33"/>
  <c r="J34"/>
  <c r="J33"/>
  <c r="I34"/>
  <c r="I33"/>
  <c r="H33"/>
  <c r="G33"/>
  <c r="F34"/>
  <c r="F33"/>
  <c r="E34"/>
  <c r="E33"/>
  <c r="D33"/>
  <c r="C34"/>
  <c r="C33"/>
  <c r="B33"/>
  <c r="A33"/>
  <c r="AB31"/>
  <c r="AA31"/>
  <c r="Z31"/>
  <c r="Y31"/>
  <c r="X31"/>
  <c r="W31"/>
  <c r="V31"/>
  <c r="U31"/>
  <c r="T31"/>
  <c r="M32"/>
  <c r="M31"/>
  <c r="L32"/>
  <c r="L31"/>
  <c r="K32"/>
  <c r="K31"/>
  <c r="J32"/>
  <c r="J31"/>
  <c r="I32"/>
  <c r="I31"/>
  <c r="H31"/>
  <c r="G31"/>
  <c r="F32"/>
  <c r="F31"/>
  <c r="E32"/>
  <c r="E31"/>
  <c r="D31"/>
  <c r="C32"/>
  <c r="C31"/>
  <c r="B31"/>
  <c r="A31"/>
  <c r="C30"/>
  <c r="AB28"/>
  <c r="AA28"/>
  <c r="Z28"/>
  <c r="Y28"/>
  <c r="X28"/>
  <c r="W28"/>
  <c r="V28"/>
  <c r="U28"/>
  <c r="T28"/>
  <c r="M29"/>
  <c r="M28"/>
  <c r="L29"/>
  <c r="L28"/>
  <c r="K29"/>
  <c r="K28"/>
  <c r="J29"/>
  <c r="J28"/>
  <c r="I29"/>
  <c r="I28"/>
  <c r="H28"/>
  <c r="G28"/>
  <c r="F29"/>
  <c r="F28"/>
  <c r="E29"/>
  <c r="E28"/>
  <c r="D28"/>
  <c r="C29"/>
  <c r="C28"/>
  <c r="B28"/>
  <c r="A28"/>
  <c r="A27"/>
  <c r="A25"/>
  <c r="A23"/>
  <c r="K15"/>
  <c r="K14"/>
  <c r="A11"/>
  <c r="A1"/>
  <c r="A1" i="4"/>
  <c r="A2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1" i="3"/>
  <c r="CY1"/>
  <c r="CZ1"/>
  <c r="DA1"/>
  <c r="A2"/>
  <c r="CY2"/>
  <c r="CZ2"/>
  <c r="DA2"/>
  <c r="A3"/>
  <c r="CY3"/>
  <c r="CZ3"/>
  <c r="DA3"/>
  <c r="A4"/>
  <c r="CY4"/>
  <c r="CZ4"/>
  <c r="DA4"/>
  <c r="A5"/>
  <c r="CY5"/>
  <c r="CZ5"/>
  <c r="DA5"/>
  <c r="A6"/>
  <c r="CY6"/>
  <c r="CZ6"/>
  <c r="DA6"/>
  <c r="A7"/>
  <c r="CY7"/>
  <c r="CZ7"/>
  <c r="DA7"/>
  <c r="A8"/>
  <c r="CY8"/>
  <c r="CZ8"/>
  <c r="DA8"/>
  <c r="A9"/>
  <c r="CY9"/>
  <c r="CZ9"/>
  <c r="DA9"/>
  <c r="A10"/>
  <c r="CY10"/>
  <c r="CZ10"/>
  <c r="DA10"/>
  <c r="A11"/>
  <c r="CY11"/>
  <c r="CZ11"/>
  <c r="DA11"/>
  <c r="A12"/>
  <c r="CY12"/>
  <c r="CZ12"/>
  <c r="DA12"/>
  <c r="A13"/>
  <c r="CY13"/>
  <c r="CZ13"/>
  <c r="DA13"/>
  <c r="A14"/>
  <c r="CY14"/>
  <c r="CZ14"/>
  <c r="DA14"/>
  <c r="A15"/>
  <c r="CY15"/>
  <c r="CZ15"/>
  <c r="DA15"/>
  <c r="A16"/>
  <c r="CY16"/>
  <c r="CZ16"/>
  <c r="DA16"/>
  <c r="A17"/>
  <c r="CY17"/>
  <c r="CZ17"/>
  <c r="DA17"/>
  <c r="A18"/>
  <c r="CY18"/>
  <c r="CZ18"/>
  <c r="DA18"/>
  <c r="A19"/>
  <c r="CY19"/>
  <c r="CZ19"/>
  <c r="DA19"/>
  <c r="A20"/>
  <c r="CY20"/>
  <c r="CZ20"/>
  <c r="DA20"/>
  <c r="A21"/>
  <c r="CY21"/>
  <c r="CZ21"/>
  <c r="DA21"/>
  <c r="A22"/>
  <c r="CY22"/>
  <c r="CZ22"/>
  <c r="DA22"/>
  <c r="A23"/>
  <c r="CY23"/>
  <c r="CZ23"/>
  <c r="DA23"/>
  <c r="A24"/>
  <c r="CY24"/>
  <c r="CZ24"/>
  <c r="DA24"/>
  <c r="A25"/>
  <c r="CY25"/>
  <c r="CZ25"/>
  <c r="DA25"/>
  <c r="A26"/>
  <c r="CY26"/>
  <c r="CZ26"/>
  <c r="DA26"/>
  <c r="A27"/>
  <c r="CY27"/>
  <c r="CZ27"/>
  <c r="DA27"/>
  <c r="A28"/>
  <c r="CY28"/>
  <c r="CZ28"/>
  <c r="DA28"/>
  <c r="A29"/>
  <c r="CY29"/>
  <c r="CZ29"/>
  <c r="DA29"/>
  <c r="A30"/>
  <c r="CY30"/>
  <c r="CZ30"/>
  <c r="DA30"/>
  <c r="A31"/>
  <c r="CY31"/>
  <c r="CZ31"/>
  <c r="DA31"/>
  <c r="A32"/>
  <c r="CY32"/>
  <c r="CZ32"/>
  <c r="DA32"/>
  <c r="A33"/>
  <c r="CY33"/>
  <c r="CZ33"/>
  <c r="DA33"/>
  <c r="A34"/>
  <c r="CY34"/>
  <c r="CZ34"/>
  <c r="DA34"/>
  <c r="A35"/>
  <c r="CY35"/>
  <c r="CZ35"/>
  <c r="DA35"/>
  <c r="A36"/>
  <c r="CY36"/>
  <c r="CZ36"/>
  <c r="DA36"/>
  <c r="A37"/>
  <c r="CY37"/>
  <c r="CZ37"/>
  <c r="DA37"/>
  <c r="A38"/>
  <c r="CY38"/>
  <c r="CZ38"/>
  <c r="DA38"/>
  <c r="A39"/>
  <c r="CY39"/>
  <c r="CZ39"/>
  <c r="DA39"/>
  <c r="A40"/>
  <c r="CY40"/>
  <c r="CZ40"/>
  <c r="DA40"/>
  <c r="A41"/>
  <c r="CY41"/>
  <c r="CZ41"/>
  <c r="DA41"/>
  <c r="A42"/>
  <c r="CY42"/>
  <c r="CZ42"/>
  <c r="DA42"/>
  <c r="A43"/>
  <c r="CY43"/>
  <c r="CZ43"/>
  <c r="DA43"/>
  <c r="A44"/>
  <c r="CY44"/>
  <c r="CZ44"/>
  <c r="DA44"/>
  <c r="A45"/>
  <c r="CY45"/>
  <c r="CZ45"/>
  <c r="DA45"/>
  <c r="A46"/>
  <c r="CY46"/>
  <c r="CZ46"/>
  <c r="DA46"/>
  <c r="A47"/>
  <c r="CY47"/>
  <c r="CZ47"/>
  <c r="DA47"/>
  <c r="A48"/>
  <c r="CY48"/>
  <c r="CZ48"/>
  <c r="DA48"/>
  <c r="A49"/>
  <c r="CY49"/>
  <c r="CZ49"/>
  <c r="DA49"/>
  <c r="A50"/>
  <c r="CY50"/>
  <c r="CZ50"/>
  <c r="DA50"/>
  <c r="A51"/>
  <c r="CY51"/>
  <c r="CZ51"/>
  <c r="DA51"/>
  <c r="A52"/>
  <c r="CY52"/>
  <c r="CZ52"/>
  <c r="DA52"/>
  <c r="A53"/>
  <c r="CY53"/>
  <c r="CZ53"/>
  <c r="DA53"/>
  <c r="A54"/>
  <c r="CY54"/>
  <c r="CZ54"/>
  <c r="DA54"/>
  <c r="A55"/>
  <c r="CY55"/>
  <c r="CZ55"/>
  <c r="DA55"/>
  <c r="A56"/>
  <c r="CY56"/>
  <c r="CZ56"/>
  <c r="DA56"/>
  <c r="A57"/>
  <c r="CY57"/>
  <c r="CZ57"/>
  <c r="DA57"/>
  <c r="A58"/>
  <c r="CY58"/>
  <c r="CZ58"/>
  <c r="DA58"/>
  <c r="A59"/>
  <c r="CY59"/>
  <c r="CZ59"/>
  <c r="DA59"/>
  <c r="A60"/>
  <c r="CY60"/>
  <c r="CZ60"/>
  <c r="DA60"/>
  <c r="A61"/>
  <c r="CY61"/>
  <c r="CZ61"/>
  <c r="DA61"/>
  <c r="A62"/>
  <c r="CY62"/>
  <c r="CZ62"/>
  <c r="DA62"/>
  <c r="A63"/>
  <c r="CY63"/>
  <c r="CZ63"/>
  <c r="DA63"/>
  <c r="A64"/>
  <c r="CY64"/>
  <c r="CZ64"/>
  <c r="DA64"/>
  <c r="A65"/>
  <c r="CY65"/>
  <c r="CZ65"/>
  <c r="DA65"/>
  <c r="A66"/>
  <c r="CY66"/>
  <c r="CZ66"/>
  <c r="DA66"/>
  <c r="A67"/>
  <c r="CY67"/>
  <c r="CZ67"/>
  <c r="DA67"/>
  <c r="A68"/>
  <c r="CY68"/>
  <c r="CZ68"/>
  <c r="DA68"/>
  <c r="A69"/>
  <c r="CY69"/>
  <c r="CZ69"/>
  <c r="DA69"/>
  <c r="A70"/>
  <c r="CY70"/>
  <c r="CZ70"/>
  <c r="DA70"/>
  <c r="A71"/>
  <c r="CY71"/>
  <c r="CZ71"/>
  <c r="DA71"/>
  <c r="A72"/>
  <c r="CY72"/>
  <c r="CZ72"/>
  <c r="DA72"/>
  <c r="A73"/>
  <c r="CY73"/>
  <c r="CZ73"/>
  <c r="DA73"/>
  <c r="A74"/>
  <c r="CY74"/>
  <c r="CZ74"/>
  <c r="DA74"/>
  <c r="A75"/>
  <c r="CY75"/>
  <c r="CZ75"/>
  <c r="DA75"/>
  <c r="A76"/>
  <c r="CY76"/>
  <c r="CZ76"/>
  <c r="DA76"/>
  <c r="A77"/>
  <c r="CY77"/>
  <c r="CZ77"/>
  <c r="DA77"/>
  <c r="A78"/>
  <c r="CY78"/>
  <c r="CZ78"/>
  <c r="DA78"/>
  <c r="A79"/>
  <c r="CY79"/>
  <c r="CZ79"/>
  <c r="DA79"/>
  <c r="A80"/>
  <c r="CY80"/>
  <c r="CZ80"/>
  <c r="DA80"/>
  <c r="A81"/>
  <c r="CY81"/>
  <c r="CZ81"/>
  <c r="DA81"/>
  <c r="A82"/>
  <c r="CY82"/>
  <c r="CZ82"/>
  <c r="DA82"/>
  <c r="A83"/>
  <c r="CY83"/>
  <c r="CZ83"/>
  <c r="DA83"/>
  <c r="A84"/>
  <c r="CY84"/>
  <c r="CZ84"/>
  <c r="DA84"/>
  <c r="A85"/>
  <c r="CY85"/>
  <c r="CZ85"/>
  <c r="DA85"/>
  <c r="A86"/>
  <c r="CY86"/>
  <c r="CZ86"/>
  <c r="DA86"/>
  <c r="A87"/>
  <c r="CY87"/>
  <c r="CZ87"/>
  <c r="DA87"/>
  <c r="A88"/>
  <c r="CY88"/>
  <c r="CZ88"/>
  <c r="DA88"/>
  <c r="A89"/>
  <c r="CY89"/>
  <c r="CZ89"/>
  <c r="DA89"/>
  <c r="A90"/>
  <c r="CY90"/>
  <c r="CZ90"/>
  <c r="DA90"/>
  <c r="A91"/>
  <c r="CY91"/>
  <c r="CZ91"/>
  <c r="DA91"/>
  <c r="A92"/>
  <c r="CY92"/>
  <c r="CZ92"/>
  <c r="DA92"/>
  <c r="A93"/>
  <c r="CY93"/>
  <c r="CZ93"/>
  <c r="DA93"/>
  <c r="A94"/>
  <c r="CY94"/>
  <c r="CZ94"/>
  <c r="DA94"/>
  <c r="A95"/>
  <c r="CY95"/>
  <c r="CZ95"/>
  <c r="DA95"/>
  <c r="A96"/>
  <c r="CY96"/>
  <c r="CZ96"/>
  <c r="DA96"/>
  <c r="A97"/>
  <c r="CY97"/>
  <c r="CZ97"/>
  <c r="DA97"/>
  <c r="A98"/>
  <c r="CY98"/>
  <c r="CZ98"/>
  <c r="DA98"/>
  <c r="A99"/>
  <c r="CY99"/>
  <c r="CZ99"/>
  <c r="DA99"/>
  <c r="A100"/>
  <c r="CY100"/>
  <c r="CZ100"/>
  <c r="DA100"/>
  <c r="A101"/>
  <c r="CY101"/>
  <c r="CZ101"/>
  <c r="DA101"/>
  <c r="A102"/>
  <c r="CY102"/>
  <c r="CZ102"/>
  <c r="DA102"/>
  <c r="A103"/>
  <c r="CY103"/>
  <c r="CZ103"/>
  <c r="DA103"/>
  <c r="A104"/>
  <c r="CY104"/>
  <c r="CZ104"/>
  <c r="DA104"/>
  <c r="A105"/>
  <c r="CY105"/>
  <c r="CZ105"/>
  <c r="DA105"/>
  <c r="A106"/>
  <c r="CY106"/>
  <c r="CZ106"/>
  <c r="DA106"/>
  <c r="A107"/>
  <c r="CY107"/>
  <c r="CZ107"/>
  <c r="DA107"/>
  <c r="A108"/>
  <c r="CY108"/>
  <c r="CZ108"/>
  <c r="DA108"/>
  <c r="A109"/>
  <c r="CY109"/>
  <c r="CZ109"/>
  <c r="DA109"/>
  <c r="A110"/>
  <c r="CY110"/>
  <c r="CZ110"/>
  <c r="DA110"/>
  <c r="A111"/>
  <c r="CY111"/>
  <c r="CZ111"/>
  <c r="DA111"/>
  <c r="A112"/>
  <c r="CY112"/>
  <c r="CZ112"/>
  <c r="DA112"/>
  <c r="A113"/>
  <c r="CY113"/>
  <c r="CZ113"/>
  <c r="DA113"/>
  <c r="A114"/>
  <c r="CY114"/>
  <c r="CZ114"/>
  <c r="DA114"/>
  <c r="A115"/>
  <c r="CY115"/>
  <c r="CZ115"/>
  <c r="DA115"/>
  <c r="A116"/>
  <c r="CY116"/>
  <c r="CZ116"/>
  <c r="DA116"/>
  <c r="A117"/>
  <c r="CY117"/>
  <c r="CZ117"/>
  <c r="DA117"/>
  <c r="A118"/>
  <c r="CY118"/>
  <c r="CZ118"/>
  <c r="DA118"/>
  <c r="A119"/>
  <c r="CY119"/>
  <c r="CZ119"/>
  <c r="DA119"/>
  <c r="A120"/>
  <c r="CY120"/>
  <c r="CZ120"/>
  <c r="DA120"/>
  <c r="A121"/>
  <c r="CY121"/>
  <c r="CZ121"/>
  <c r="DA121"/>
  <c r="A122"/>
  <c r="CY122"/>
  <c r="CZ122"/>
  <c r="DA122"/>
  <c r="A123"/>
  <c r="CY123"/>
  <c r="CZ123"/>
  <c r="DA123"/>
  <c r="A124"/>
  <c r="CY124"/>
  <c r="CZ124"/>
  <c r="DA124"/>
  <c r="A125"/>
  <c r="CY125"/>
  <c r="CZ125"/>
  <c r="DA125"/>
  <c r="A126"/>
  <c r="CY126"/>
  <c r="CZ126"/>
  <c r="DA126"/>
  <c r="A127"/>
  <c r="CY127"/>
  <c r="CZ127"/>
  <c r="DA127"/>
  <c r="A128"/>
  <c r="CY128"/>
  <c r="CZ128"/>
  <c r="DA128"/>
  <c r="A129"/>
  <c r="CY129"/>
  <c r="CZ129"/>
  <c r="DA129"/>
  <c r="A130"/>
  <c r="CY130"/>
  <c r="CZ130"/>
  <c r="DA130"/>
  <c r="A131"/>
  <c r="CY131"/>
  <c r="CZ131"/>
  <c r="DA131"/>
  <c r="A132"/>
  <c r="CY132"/>
  <c r="CZ132"/>
  <c r="DA132"/>
  <c r="A133"/>
  <c r="CY133"/>
  <c r="CZ133"/>
  <c r="DA133"/>
  <c r="A134"/>
  <c r="CY134"/>
  <c r="CZ134"/>
  <c r="DA134"/>
  <c r="A135"/>
  <c r="CY135"/>
  <c r="CZ135"/>
  <c r="DA135"/>
  <c r="A136"/>
  <c r="CY136"/>
  <c r="CZ136"/>
  <c r="DA136"/>
  <c r="A137"/>
  <c r="CY137"/>
  <c r="CZ137"/>
  <c r="DA137"/>
  <c r="A138"/>
  <c r="CY138"/>
  <c r="CZ138"/>
  <c r="DA138"/>
  <c r="A139"/>
  <c r="CY139"/>
  <c r="CZ139"/>
  <c r="DA139"/>
  <c r="A140"/>
  <c r="CY140"/>
  <c r="CZ140"/>
  <c r="DA140"/>
  <c r="A141"/>
  <c r="CY141"/>
  <c r="CZ141"/>
  <c r="DA141"/>
  <c r="A142"/>
  <c r="CY142"/>
  <c r="CZ142"/>
  <c r="DA142"/>
  <c r="A143"/>
  <c r="CY143"/>
  <c r="CZ143"/>
  <c r="DA143"/>
  <c r="A144"/>
  <c r="CY144"/>
  <c r="CZ144"/>
  <c r="DA144"/>
  <c r="A145"/>
  <c r="CY145"/>
  <c r="CZ145"/>
  <c r="DA145"/>
  <c r="A146"/>
  <c r="CY146"/>
  <c r="CZ146"/>
  <c r="DA146"/>
  <c r="A147"/>
  <c r="CY147"/>
  <c r="CZ147"/>
  <c r="DA147"/>
  <c r="A148"/>
  <c r="CY148"/>
  <c r="CZ148"/>
  <c r="DA148"/>
  <c r="A149"/>
  <c r="CY149"/>
  <c r="CZ149"/>
  <c r="DA149"/>
  <c r="A150"/>
  <c r="CY150"/>
  <c r="CZ150"/>
  <c r="DA150"/>
  <c r="A151"/>
  <c r="CY151"/>
  <c r="CZ151"/>
  <c r="DA151"/>
  <c r="A152"/>
  <c r="CY152"/>
  <c r="CZ152"/>
  <c r="DA152"/>
  <c r="A153"/>
  <c r="CY153"/>
  <c r="CZ153"/>
  <c r="DA153"/>
  <c r="A154"/>
  <c r="CY154"/>
  <c r="CZ154"/>
  <c r="DA154"/>
  <c r="A155"/>
  <c r="CY155"/>
  <c r="CZ155"/>
  <c r="DA155"/>
  <c r="A156"/>
  <c r="CY156"/>
  <c r="CZ156"/>
  <c r="DA156"/>
  <c r="A157"/>
  <c r="CY157"/>
  <c r="CZ157"/>
  <c r="DA157"/>
  <c r="A158"/>
  <c r="CY158"/>
  <c r="CZ158"/>
  <c r="DA158"/>
  <c r="A159"/>
  <c r="CY159"/>
  <c r="CZ159"/>
  <c r="DA159"/>
  <c r="A160"/>
  <c r="CY160"/>
  <c r="CZ160"/>
  <c r="DA160"/>
  <c r="A161"/>
  <c r="CY161"/>
  <c r="CZ161"/>
  <c r="DA161"/>
  <c r="A162"/>
  <c r="CY162"/>
  <c r="CZ162"/>
  <c r="DA162"/>
  <c r="A163"/>
  <c r="CY163"/>
  <c r="CZ163"/>
  <c r="DA163"/>
  <c r="A164"/>
  <c r="CY164"/>
  <c r="CZ164"/>
  <c r="DA164"/>
  <c r="A165"/>
  <c r="CY165"/>
  <c r="CZ165"/>
  <c r="DA165"/>
  <c r="A166"/>
  <c r="CY166"/>
  <c r="CZ166"/>
  <c r="DA166"/>
  <c r="A167"/>
  <c r="CY167"/>
  <c r="CZ167"/>
  <c r="DA167"/>
  <c r="A168"/>
  <c r="CY168"/>
  <c r="CZ168"/>
  <c r="DA168"/>
  <c r="A169"/>
  <c r="CY169"/>
  <c r="CZ169"/>
  <c r="DA169"/>
  <c r="A170"/>
  <c r="CY170"/>
  <c r="CZ170"/>
  <c r="DA170"/>
  <c r="A171"/>
  <c r="CY171"/>
  <c r="CZ171"/>
  <c r="DA171"/>
  <c r="A172"/>
  <c r="CY172"/>
  <c r="CZ172"/>
  <c r="DA172"/>
  <c r="A173"/>
  <c r="CY173"/>
  <c r="CZ173"/>
  <c r="DA173"/>
  <c r="A174"/>
  <c r="CY174"/>
  <c r="CZ174"/>
  <c r="DA174"/>
  <c r="A175"/>
  <c r="CY175"/>
  <c r="CZ175"/>
  <c r="DA175"/>
  <c r="A176"/>
  <c r="CY176"/>
  <c r="CZ176"/>
  <c r="DA176"/>
  <c r="A177"/>
  <c r="CY177"/>
  <c r="CZ177"/>
  <c r="DA177"/>
  <c r="A178"/>
  <c r="CY178"/>
  <c r="CZ178"/>
  <c r="DA178"/>
  <c r="A179"/>
  <c r="CY179"/>
  <c r="CZ179"/>
  <c r="DA179"/>
  <c r="A180"/>
  <c r="CY180"/>
  <c r="CZ180"/>
  <c r="DA180"/>
  <c r="A181"/>
  <c r="CY181"/>
  <c r="CZ181"/>
  <c r="DA181"/>
  <c r="A182"/>
  <c r="CY182"/>
  <c r="CZ182"/>
  <c r="DA182"/>
  <c r="A183"/>
  <c r="CY183"/>
  <c r="CZ183"/>
  <c r="DA183"/>
  <c r="A184"/>
  <c r="CY184"/>
  <c r="CZ184"/>
  <c r="DA184"/>
  <c r="A185"/>
  <c r="CY185"/>
  <c r="CZ185"/>
  <c r="DA185"/>
  <c r="A186"/>
  <c r="CY186"/>
  <c r="CZ186"/>
  <c r="DA186"/>
  <c r="A187"/>
  <c r="CY187"/>
  <c r="CZ187"/>
  <c r="DA187"/>
  <c r="A188"/>
  <c r="CY188"/>
  <c r="CZ188"/>
  <c r="DA188"/>
  <c r="A189"/>
  <c r="CY189"/>
  <c r="CZ189"/>
  <c r="DA189"/>
  <c r="A190"/>
  <c r="CY190"/>
  <c r="CZ190"/>
  <c r="DA190"/>
  <c r="A191"/>
  <c r="CY191"/>
  <c r="CZ191"/>
  <c r="DA191"/>
  <c r="A192"/>
  <c r="CY192"/>
  <c r="CZ192"/>
  <c r="DA192"/>
  <c r="A193"/>
  <c r="CY193"/>
  <c r="CZ193"/>
  <c r="DA193"/>
  <c r="A194"/>
  <c r="CY194"/>
  <c r="CZ194"/>
  <c r="DA194"/>
  <c r="A195"/>
  <c r="CY195"/>
  <c r="CZ195"/>
  <c r="DA195"/>
  <c r="A196"/>
  <c r="CY196"/>
  <c r="CZ196"/>
  <c r="DA196"/>
  <c r="A197"/>
  <c r="CY197"/>
  <c r="CZ197"/>
  <c r="DA197"/>
  <c r="A198"/>
  <c r="CY198"/>
  <c r="CZ198"/>
  <c r="DA198"/>
  <c r="A199"/>
  <c r="CY199"/>
  <c r="CZ199"/>
  <c r="DA199"/>
  <c r="A200"/>
  <c r="CY200"/>
  <c r="CZ200"/>
  <c r="DA200"/>
  <c r="A201"/>
  <c r="CY201"/>
  <c r="CZ201"/>
  <c r="DA201"/>
  <c r="A202"/>
  <c r="CY202"/>
  <c r="CZ202"/>
  <c r="DA202"/>
  <c r="A203"/>
  <c r="CY203"/>
  <c r="CZ203"/>
  <c r="DA203"/>
  <c r="A204"/>
  <c r="CY204"/>
  <c r="CZ204"/>
  <c r="DA204"/>
  <c r="A205"/>
  <c r="CY205"/>
  <c r="CZ205"/>
  <c r="DA205"/>
  <c r="A206"/>
  <c r="CY206"/>
  <c r="CZ206"/>
  <c r="DA206"/>
  <c r="A207"/>
  <c r="CY207"/>
  <c r="CZ207"/>
  <c r="DA207"/>
  <c r="A208"/>
  <c r="CY208"/>
  <c r="CZ208"/>
  <c r="DA208"/>
  <c r="A209"/>
  <c r="CY209"/>
  <c r="CZ209"/>
  <c r="DA209"/>
  <c r="A210"/>
  <c r="CY210"/>
  <c r="CZ210"/>
  <c r="DA210"/>
  <c r="A211"/>
  <c r="CY211"/>
  <c r="CZ211"/>
  <c r="DA211"/>
  <c r="A212"/>
  <c r="CY212"/>
  <c r="CZ212"/>
  <c r="DA212"/>
  <c r="A213"/>
  <c r="CY213"/>
  <c r="CZ213"/>
  <c r="DA213"/>
  <c r="A214"/>
  <c r="CY214"/>
  <c r="CZ214"/>
  <c r="DA214"/>
  <c r="A215"/>
  <c r="CY215"/>
  <c r="CZ215"/>
  <c r="DA215"/>
  <c r="A216"/>
  <c r="CY216"/>
  <c r="CZ216"/>
  <c r="DA216"/>
  <c r="A217"/>
  <c r="CY217"/>
  <c r="CZ217"/>
  <c r="DA217"/>
  <c r="A218"/>
  <c r="CY218"/>
  <c r="CZ218"/>
  <c r="DA218"/>
  <c r="A219"/>
  <c r="CY219"/>
  <c r="CZ219"/>
  <c r="DA219"/>
  <c r="A220"/>
  <c r="CY220"/>
  <c r="CZ220"/>
  <c r="DA220"/>
  <c r="A221"/>
  <c r="CY221"/>
  <c r="CZ221"/>
  <c r="DA221"/>
  <c r="A222"/>
  <c r="CY222"/>
  <c r="CZ222"/>
  <c r="DA222"/>
  <c r="A223"/>
  <c r="CY223"/>
  <c r="CZ223"/>
  <c r="DA223"/>
  <c r="A224"/>
  <c r="CY224"/>
  <c r="CZ224"/>
  <c r="DA224"/>
  <c r="A225"/>
  <c r="CY225"/>
  <c r="CZ225"/>
  <c r="DA225"/>
  <c r="A226"/>
  <c r="CY226"/>
  <c r="CZ226"/>
  <c r="DA226"/>
  <c r="A227"/>
  <c r="CY227"/>
  <c r="CZ227"/>
  <c r="DA227"/>
  <c r="A228"/>
  <c r="CY228"/>
  <c r="CZ228"/>
  <c r="DA228"/>
  <c r="A229"/>
  <c r="CY229"/>
  <c r="CZ229"/>
  <c r="DA229"/>
  <c r="A230"/>
  <c r="CY230"/>
  <c r="CZ230"/>
  <c r="DA230"/>
  <c r="A231"/>
  <c r="CY231"/>
  <c r="CZ231"/>
  <c r="DA231"/>
  <c r="A232"/>
  <c r="CY232"/>
  <c r="CZ232"/>
  <c r="DA232"/>
  <c r="A233"/>
  <c r="CY233"/>
  <c r="CZ233"/>
  <c r="DA233"/>
  <c r="A234"/>
  <c r="CY234"/>
  <c r="CZ234"/>
  <c r="DA234"/>
  <c r="A235"/>
  <c r="CY235"/>
  <c r="CZ235"/>
  <c r="DA235"/>
  <c r="A236"/>
  <c r="CY236"/>
  <c r="CZ236"/>
  <c r="DA236"/>
  <c r="A237"/>
  <c r="CY237"/>
  <c r="CZ237"/>
  <c r="DA237"/>
  <c r="A238"/>
  <c r="CY238"/>
  <c r="CZ238"/>
  <c r="DA238"/>
  <c r="A239"/>
  <c r="CY239"/>
  <c r="CZ239"/>
  <c r="DA239"/>
  <c r="A240"/>
  <c r="CY240"/>
  <c r="CZ240"/>
  <c r="DA240"/>
  <c r="A241"/>
  <c r="CY241"/>
  <c r="CZ241"/>
  <c r="DA241"/>
  <c r="A242"/>
  <c r="CY242"/>
  <c r="CZ242"/>
  <c r="DA242"/>
  <c r="A243"/>
  <c r="CY243"/>
  <c r="CZ243"/>
  <c r="DA243"/>
  <c r="A244"/>
  <c r="CY244"/>
  <c r="CZ244"/>
  <c r="DA244"/>
  <c r="A245"/>
  <c r="CY245"/>
  <c r="CZ245"/>
  <c r="DA245"/>
  <c r="A246"/>
  <c r="CY246"/>
  <c r="CZ246"/>
  <c r="DA246"/>
  <c r="A247"/>
  <c r="CY247"/>
  <c r="CZ247"/>
  <c r="DA247"/>
  <c r="A248"/>
  <c r="CY248"/>
  <c r="CZ248"/>
  <c r="DA248"/>
  <c r="A249"/>
  <c r="CY249"/>
  <c r="CZ249"/>
  <c r="DA249"/>
  <c r="A250"/>
  <c r="CY250"/>
  <c r="CZ250"/>
  <c r="DA250"/>
  <c r="A251"/>
  <c r="CY251"/>
  <c r="CZ251"/>
  <c r="DA251"/>
  <c r="A252"/>
  <c r="CY252"/>
  <c r="CZ252"/>
  <c r="DA252"/>
  <c r="A253"/>
  <c r="CY253"/>
  <c r="CZ253"/>
  <c r="DA253"/>
  <c r="A254"/>
  <c r="CY254"/>
  <c r="CZ254"/>
  <c r="DA254"/>
  <c r="A255"/>
  <c r="CY255"/>
  <c r="CZ255"/>
  <c r="DA255"/>
  <c r="A256"/>
  <c r="CY256"/>
  <c r="CZ256"/>
  <c r="DA256"/>
  <c r="A257"/>
  <c r="CY257"/>
  <c r="CZ257"/>
  <c r="DA257"/>
  <c r="A258"/>
  <c r="CY258"/>
  <c r="CZ258"/>
  <c r="DA258"/>
  <c r="A259"/>
  <c r="CY259"/>
  <c r="CZ259"/>
  <c r="DA259"/>
  <c r="A260"/>
  <c r="CY260"/>
  <c r="CZ260"/>
  <c r="DA260"/>
  <c r="A261"/>
  <c r="CY261"/>
  <c r="CZ261"/>
  <c r="DA261"/>
  <c r="A262"/>
  <c r="CY262"/>
  <c r="CZ262"/>
  <c r="DA262"/>
  <c r="A263"/>
  <c r="CY263"/>
  <c r="CZ263"/>
  <c r="DA263"/>
  <c r="A264"/>
  <c r="CY264"/>
  <c r="CZ264"/>
  <c r="DA264"/>
  <c r="A265"/>
  <c r="CY265"/>
  <c r="CZ265"/>
  <c r="DA265"/>
  <c r="A266"/>
  <c r="CY266"/>
  <c r="CZ266"/>
  <c r="DA266"/>
  <c r="A267"/>
  <c r="CY267"/>
  <c r="CZ267"/>
  <c r="DA267"/>
  <c r="A268"/>
  <c r="CY268"/>
  <c r="CZ268"/>
  <c r="DA268"/>
  <c r="A269"/>
  <c r="CY269"/>
  <c r="CZ269"/>
  <c r="DA269"/>
  <c r="A270"/>
  <c r="CY270"/>
  <c r="CZ270"/>
  <c r="DA270"/>
  <c r="A271"/>
  <c r="CY271"/>
  <c r="CZ271"/>
  <c r="DA271"/>
  <c r="A272"/>
  <c r="CY272"/>
  <c r="CZ272"/>
  <c r="DA272"/>
  <c r="A273"/>
  <c r="CY273"/>
  <c r="CZ273"/>
  <c r="DA273"/>
  <c r="A274"/>
  <c r="CY274"/>
  <c r="CZ274"/>
  <c r="DA274"/>
  <c r="A275"/>
  <c r="CY275"/>
  <c r="CZ275"/>
  <c r="DA275"/>
  <c r="A276"/>
  <c r="CY276"/>
  <c r="CZ276"/>
  <c r="DA276"/>
  <c r="A277"/>
  <c r="CY277"/>
  <c r="CZ277"/>
  <c r="DA277"/>
  <c r="A278"/>
  <c r="CY278"/>
  <c r="CZ278"/>
  <c r="DA278"/>
  <c r="A279"/>
  <c r="CY279"/>
  <c r="CZ279"/>
  <c r="DA279"/>
  <c r="A280"/>
  <c r="CY280"/>
  <c r="CZ280"/>
  <c r="DA280"/>
  <c r="A281"/>
  <c r="CY281"/>
  <c r="CZ281"/>
  <c r="DA281"/>
  <c r="A282"/>
  <c r="CY282"/>
  <c r="CZ282"/>
  <c r="DA282"/>
  <c r="D12" i="1"/>
  <c r="E18"/>
  <c r="Z18"/>
  <c r="AA18"/>
  <c r="AB18"/>
  <c r="AC18"/>
  <c r="AD18"/>
  <c r="AE18"/>
  <c r="AF18"/>
  <c r="AG18"/>
  <c r="AH18"/>
  <c r="AI18"/>
  <c r="AJ18"/>
  <c r="AK18"/>
  <c r="AL18"/>
  <c r="AM18"/>
  <c r="AN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BZ18"/>
  <c r="CA18"/>
  <c r="CB18"/>
  <c r="CC18"/>
  <c r="CD18"/>
  <c r="CE18"/>
  <c r="CF18"/>
  <c r="CG18"/>
  <c r="CH18"/>
  <c r="CI18"/>
  <c r="CJ18"/>
  <c r="CK18"/>
  <c r="CL18"/>
  <c r="CM18"/>
  <c r="CN18"/>
  <c r="CO18"/>
  <c r="CP18"/>
  <c r="CQ18"/>
  <c r="CR18"/>
  <c r="CS18"/>
  <c r="CT18"/>
  <c r="CU18"/>
  <c r="CV18"/>
  <c r="CW18"/>
  <c r="CX18"/>
  <c r="CY18"/>
  <c r="CZ18"/>
  <c r="DA18"/>
  <c r="DB18"/>
  <c r="DC18"/>
  <c r="DD18"/>
  <c r="DE18"/>
  <c r="DF18"/>
  <c r="DG18"/>
  <c r="DH18"/>
  <c r="DI18"/>
  <c r="DJ18"/>
  <c r="DK18"/>
  <c r="DL18"/>
  <c r="DM18"/>
  <c r="DN18"/>
  <c r="DO18"/>
  <c r="DP18"/>
  <c r="DQ18"/>
  <c r="DR18"/>
  <c r="DS18"/>
  <c r="DT18"/>
  <c r="DU18"/>
  <c r="DV18"/>
  <c r="DW18"/>
  <c r="DX18"/>
  <c r="DY18"/>
  <c r="DZ18"/>
  <c r="EA18"/>
  <c r="EB18"/>
  <c r="EC18"/>
  <c r="ED18"/>
  <c r="EE18"/>
  <c r="EF18"/>
  <c r="EG18"/>
  <c r="EH18"/>
  <c r="EI18"/>
  <c r="EJ18"/>
  <c r="EK18"/>
  <c r="EL18"/>
  <c r="EM18"/>
  <c r="EN18"/>
  <c r="EO18"/>
  <c r="EP18"/>
  <c r="EQ18"/>
  <c r="ER18"/>
  <c r="ES18"/>
  <c r="ET18"/>
  <c r="EU18"/>
  <c r="EV18"/>
  <c r="EW18"/>
  <c r="EX18"/>
  <c r="EY18"/>
  <c r="EZ18"/>
  <c r="FA18"/>
  <c r="FB18"/>
  <c r="FC18"/>
  <c r="FD18"/>
  <c r="FE18"/>
  <c r="FF18"/>
  <c r="FG18"/>
  <c r="FH18"/>
  <c r="FI18"/>
  <c r="FJ18"/>
  <c r="FK18"/>
  <c r="FL18"/>
  <c r="FM18"/>
  <c r="FN18"/>
  <c r="FO18"/>
  <c r="FP18"/>
  <c r="FQ18"/>
  <c r="FR18"/>
  <c r="FS18"/>
  <c r="FT18"/>
  <c r="FU18"/>
  <c r="FV18"/>
  <c r="FW18"/>
  <c r="FX18"/>
  <c r="FY18"/>
  <c r="FZ18"/>
  <c r="GA18"/>
  <c r="GB18"/>
  <c r="GC18"/>
  <c r="GD18"/>
  <c r="GE18"/>
  <c r="GF18"/>
  <c r="GG18"/>
  <c r="GH18"/>
  <c r="GI18"/>
  <c r="GJ18"/>
  <c r="GK18"/>
  <c r="GL18"/>
  <c r="GM18"/>
  <c r="GN18"/>
  <c r="GO18"/>
  <c r="GP18"/>
  <c r="GQ18"/>
  <c r="GR18"/>
  <c r="GS18"/>
  <c r="GT18"/>
  <c r="GU18"/>
  <c r="GV18"/>
  <c r="GW18"/>
  <c r="GX18"/>
  <c r="D20"/>
  <c r="E22"/>
  <c r="Z22"/>
  <c r="AA22"/>
  <c r="AB22"/>
  <c r="AC22"/>
  <c r="AD22"/>
  <c r="AE22"/>
  <c r="AF22"/>
  <c r="AG22"/>
  <c r="AH22"/>
  <c r="AI22"/>
  <c r="AJ22"/>
  <c r="AK22"/>
  <c r="AL22"/>
  <c r="AM22"/>
  <c r="AN22"/>
  <c r="BD22"/>
  <c r="BE22"/>
  <c r="BF22"/>
  <c r="BG22"/>
  <c r="BH22"/>
  <c r="BI22"/>
  <c r="BJ22"/>
  <c r="BK22"/>
  <c r="BL22"/>
  <c r="BM22"/>
  <c r="BN22"/>
  <c r="BO22"/>
  <c r="BP22"/>
  <c r="BQ22"/>
  <c r="BR22"/>
  <c r="BS22"/>
  <c r="BT22"/>
  <c r="BU22"/>
  <c r="BV22"/>
  <c r="BW22"/>
  <c r="BX22"/>
  <c r="BY22"/>
  <c r="BZ22"/>
  <c r="CA22"/>
  <c r="CB22"/>
  <c r="CC22"/>
  <c r="CD22"/>
  <c r="CE22"/>
  <c r="CF22"/>
  <c r="CG22"/>
  <c r="CH22"/>
  <c r="CI22"/>
  <c r="CJ22"/>
  <c r="CK22"/>
  <c r="CL22"/>
  <c r="CM22"/>
  <c r="CN22"/>
  <c r="CO22"/>
  <c r="CP22"/>
  <c r="CQ22"/>
  <c r="CR22"/>
  <c r="CS22"/>
  <c r="CT22"/>
  <c r="CU22"/>
  <c r="CV22"/>
  <c r="CW22"/>
  <c r="CX22"/>
  <c r="CY22"/>
  <c r="CZ22"/>
  <c r="DA22"/>
  <c r="DB22"/>
  <c r="DC22"/>
  <c r="DD22"/>
  <c r="DE22"/>
  <c r="DF22"/>
  <c r="DG22"/>
  <c r="DH22"/>
  <c r="DI22"/>
  <c r="DJ22"/>
  <c r="DK22"/>
  <c r="DL22"/>
  <c r="DM22"/>
  <c r="DN22"/>
  <c r="DO22"/>
  <c r="DP22"/>
  <c r="DQ22"/>
  <c r="DR22"/>
  <c r="DS22"/>
  <c r="DT22"/>
  <c r="DU22"/>
  <c r="DV22"/>
  <c r="DW22"/>
  <c r="DX22"/>
  <c r="DY22"/>
  <c r="DZ22"/>
  <c r="EA22"/>
  <c r="EB22"/>
  <c r="EC22"/>
  <c r="ED22"/>
  <c r="EE22"/>
  <c r="EF22"/>
  <c r="EG22"/>
  <c r="EH22"/>
  <c r="EI22"/>
  <c r="EJ22"/>
  <c r="EK22"/>
  <c r="EL22"/>
  <c r="EM22"/>
  <c r="EN22"/>
  <c r="EO22"/>
  <c r="EP22"/>
  <c r="EQ22"/>
  <c r="ER22"/>
  <c r="ES22"/>
  <c r="ET22"/>
  <c r="EU22"/>
  <c r="EV22"/>
  <c r="EW22"/>
  <c r="EX22"/>
  <c r="EY22"/>
  <c r="EZ22"/>
  <c r="FA22"/>
  <c r="FB22"/>
  <c r="FC22"/>
  <c r="FD22"/>
  <c r="FE22"/>
  <c r="FF22"/>
  <c r="FG22"/>
  <c r="FH22"/>
  <c r="FI22"/>
  <c r="FJ22"/>
  <c r="FK22"/>
  <c r="FL22"/>
  <c r="FM22"/>
  <c r="FN22"/>
  <c r="FO22"/>
  <c r="FP22"/>
  <c r="FQ22"/>
  <c r="FR22"/>
  <c r="FS22"/>
  <c r="FT22"/>
  <c r="FU22"/>
  <c r="FV22"/>
  <c r="FW22"/>
  <c r="FX22"/>
  <c r="FY22"/>
  <c r="FZ22"/>
  <c r="GA22"/>
  <c r="GB22"/>
  <c r="GC22"/>
  <c r="GD22"/>
  <c r="GE22"/>
  <c r="GF22"/>
  <c r="GG22"/>
  <c r="GH22"/>
  <c r="GI22"/>
  <c r="GJ22"/>
  <c r="GK22"/>
  <c r="GL22"/>
  <c r="GM22"/>
  <c r="GN22"/>
  <c r="GO22"/>
  <c r="GP22"/>
  <c r="GQ22"/>
  <c r="GR22"/>
  <c r="GS22"/>
  <c r="GT22"/>
  <c r="GU22"/>
  <c r="GV22"/>
  <c r="GW22"/>
  <c r="GX22"/>
  <c r="D24"/>
  <c r="E26"/>
  <c r="Z26"/>
  <c r="AA26"/>
  <c r="AB26"/>
  <c r="AC26"/>
  <c r="AD26"/>
  <c r="AE26"/>
  <c r="AF26"/>
  <c r="AG26"/>
  <c r="AH26"/>
  <c r="AI26"/>
  <c r="AJ26"/>
  <c r="AK26"/>
  <c r="AL26"/>
  <c r="AM26"/>
  <c r="AN26"/>
  <c r="BD26"/>
  <c r="BE26"/>
  <c r="BF26"/>
  <c r="BG26"/>
  <c r="BH26"/>
  <c r="BI26"/>
  <c r="BJ26"/>
  <c r="BK26"/>
  <c r="BL26"/>
  <c r="BM26"/>
  <c r="BN26"/>
  <c r="BO26"/>
  <c r="BP26"/>
  <c r="BQ26"/>
  <c r="BR26"/>
  <c r="BS26"/>
  <c r="BT26"/>
  <c r="BU26"/>
  <c r="BV26"/>
  <c r="BW26"/>
  <c r="BX26"/>
  <c r="BY26"/>
  <c r="BZ26"/>
  <c r="CA26"/>
  <c r="CB26"/>
  <c r="CC26"/>
  <c r="CD26"/>
  <c r="CE26"/>
  <c r="CF26"/>
  <c r="CG26"/>
  <c r="CH26"/>
  <c r="CI26"/>
  <c r="CJ26"/>
  <c r="CK26"/>
  <c r="CL26"/>
  <c r="CM26"/>
  <c r="CN26"/>
  <c r="CO26"/>
  <c r="CP26"/>
  <c r="CQ26"/>
  <c r="CR26"/>
  <c r="CS26"/>
  <c r="CT26"/>
  <c r="CU26"/>
  <c r="CV26"/>
  <c r="CW26"/>
  <c r="CX26"/>
  <c r="CY26"/>
  <c r="CZ26"/>
  <c r="DA26"/>
  <c r="DB26"/>
  <c r="DC26"/>
  <c r="DD26"/>
  <c r="DE26"/>
  <c r="DF26"/>
  <c r="DG26"/>
  <c r="DH26"/>
  <c r="DI26"/>
  <c r="DJ26"/>
  <c r="DK26"/>
  <c r="DL26"/>
  <c r="DM26"/>
  <c r="DN26"/>
  <c r="DO26"/>
  <c r="DP26"/>
  <c r="DQ26"/>
  <c r="DR26"/>
  <c r="DS26"/>
  <c r="DT26"/>
  <c r="DU26"/>
  <c r="DV26"/>
  <c r="DW26"/>
  <c r="DX26"/>
  <c r="DY26"/>
  <c r="DZ26"/>
  <c r="EA26"/>
  <c r="EB26"/>
  <c r="EC26"/>
  <c r="ED26"/>
  <c r="EE26"/>
  <c r="EF26"/>
  <c r="EG26"/>
  <c r="EH26"/>
  <c r="EI26"/>
  <c r="EJ26"/>
  <c r="EK26"/>
  <c r="EL26"/>
  <c r="EM26"/>
  <c r="EN26"/>
  <c r="EO26"/>
  <c r="EP26"/>
  <c r="EQ26"/>
  <c r="ER26"/>
  <c r="ES26"/>
  <c r="ET26"/>
  <c r="EU26"/>
  <c r="EV26"/>
  <c r="EW26"/>
  <c r="EX26"/>
  <c r="EY26"/>
  <c r="EZ26"/>
  <c r="FA26"/>
  <c r="FB26"/>
  <c r="FC26"/>
  <c r="FD26"/>
  <c r="FE26"/>
  <c r="FF26"/>
  <c r="FG26"/>
  <c r="FH26"/>
  <c r="FI26"/>
  <c r="FJ26"/>
  <c r="FK26"/>
  <c r="FL26"/>
  <c r="FM26"/>
  <c r="FN26"/>
  <c r="FO26"/>
  <c r="FP26"/>
  <c r="FQ26"/>
  <c r="FR26"/>
  <c r="FS26"/>
  <c r="FT26"/>
  <c r="FU26"/>
  <c r="FV26"/>
  <c r="FW26"/>
  <c r="FX26"/>
  <c r="FY26"/>
  <c r="FZ26"/>
  <c r="GA26"/>
  <c r="GB26"/>
  <c r="GC26"/>
  <c r="GD26"/>
  <c r="GE26"/>
  <c r="GF26"/>
  <c r="GG26"/>
  <c r="GH26"/>
  <c r="GI26"/>
  <c r="GJ26"/>
  <c r="GK26"/>
  <c r="GL26"/>
  <c r="GM26"/>
  <c r="GN26"/>
  <c r="GO26"/>
  <c r="GP26"/>
  <c r="GQ26"/>
  <c r="GR26"/>
  <c r="GS26"/>
  <c r="GT26"/>
  <c r="GU26"/>
  <c r="GV26"/>
  <c r="GW26"/>
  <c r="GX26"/>
  <c r="D28"/>
  <c r="E30"/>
  <c r="Z30"/>
  <c r="AA30"/>
  <c r="AM30"/>
  <c r="AN30"/>
  <c r="BD30"/>
  <c r="BE30"/>
  <c r="BF30"/>
  <c r="BG30"/>
  <c r="BH30"/>
  <c r="BI30"/>
  <c r="BJ30"/>
  <c r="BK30"/>
  <c r="BL30"/>
  <c r="BM30"/>
  <c r="BN30"/>
  <c r="BO30"/>
  <c r="BP30"/>
  <c r="BQ30"/>
  <c r="BR30"/>
  <c r="BS30"/>
  <c r="BT30"/>
  <c r="BU30"/>
  <c r="BV30"/>
  <c r="BW30"/>
  <c r="CM30"/>
  <c r="CN30"/>
  <c r="CO30"/>
  <c r="CP30"/>
  <c r="CQ30"/>
  <c r="CR30"/>
  <c r="CS30"/>
  <c r="CT30"/>
  <c r="CU30"/>
  <c r="CV30"/>
  <c r="CW30"/>
  <c r="CX30"/>
  <c r="CY30"/>
  <c r="CZ30"/>
  <c r="DA30"/>
  <c r="DB30"/>
  <c r="DC30"/>
  <c r="DD30"/>
  <c r="DE30"/>
  <c r="DF30"/>
  <c r="DG30"/>
  <c r="DH30"/>
  <c r="DI30"/>
  <c r="DJ30"/>
  <c r="DK30"/>
  <c r="DL30"/>
  <c r="DM30"/>
  <c r="DN30"/>
  <c r="DO30"/>
  <c r="DP30"/>
  <c r="DQ30"/>
  <c r="DR30"/>
  <c r="DS30"/>
  <c r="DT30"/>
  <c r="DU30"/>
  <c r="DV30"/>
  <c r="DW30"/>
  <c r="DX30"/>
  <c r="DY30"/>
  <c r="DZ30"/>
  <c r="EA30"/>
  <c r="EB30"/>
  <c r="EC30"/>
  <c r="ED30"/>
  <c r="EE30"/>
  <c r="EF30"/>
  <c r="EG30"/>
  <c r="EH30"/>
  <c r="EI30"/>
  <c r="EJ30"/>
  <c r="EK30"/>
  <c r="EL30"/>
  <c r="EM30"/>
  <c r="EN30"/>
  <c r="EO30"/>
  <c r="EP30"/>
  <c r="EQ30"/>
  <c r="ER30"/>
  <c r="ES30"/>
  <c r="ET30"/>
  <c r="EU30"/>
  <c r="EV30"/>
  <c r="EW30"/>
  <c r="EX30"/>
  <c r="EY30"/>
  <c r="EZ30"/>
  <c r="FA30"/>
  <c r="FB30"/>
  <c r="FC30"/>
  <c r="FD30"/>
  <c r="FE30"/>
  <c r="FF30"/>
  <c r="FG30"/>
  <c r="FH30"/>
  <c r="FI30"/>
  <c r="FJ30"/>
  <c r="FK30"/>
  <c r="FL30"/>
  <c r="FM30"/>
  <c r="FN30"/>
  <c r="FO30"/>
  <c r="FP30"/>
  <c r="FQ30"/>
  <c r="FR30"/>
  <c r="FS30"/>
  <c r="FT30"/>
  <c r="FU30"/>
  <c r="FV30"/>
  <c r="FW30"/>
  <c r="FX30"/>
  <c r="FY30"/>
  <c r="FZ30"/>
  <c r="GA30"/>
  <c r="GB30"/>
  <c r="GC30"/>
  <c r="GD30"/>
  <c r="GE30"/>
  <c r="GF30"/>
  <c r="GG30"/>
  <c r="GH30"/>
  <c r="GI30"/>
  <c r="GJ30"/>
  <c r="GK30"/>
  <c r="GL30"/>
  <c r="GM30"/>
  <c r="GN30"/>
  <c r="GO30"/>
  <c r="GP30"/>
  <c r="GQ30"/>
  <c r="GR30"/>
  <c r="GS30"/>
  <c r="GT30"/>
  <c r="GU30"/>
  <c r="GV30"/>
  <c r="GW30"/>
  <c r="GX30"/>
  <c r="C32"/>
  <c r="D32"/>
  <c r="I32"/>
  <c r="CX1" i="3" s="1"/>
  <c r="AC32" i="1"/>
  <c r="CQ32" s="1"/>
  <c r="P32" s="1"/>
  <c r="AE32"/>
  <c r="AD32" s="1"/>
  <c r="AF32"/>
  <c r="CT32" s="1"/>
  <c r="S32" s="1"/>
  <c r="AG32"/>
  <c r="CU32" s="1"/>
  <c r="T32" s="1"/>
  <c r="AH32"/>
  <c r="AI32"/>
  <c r="AJ32"/>
  <c r="CX32" s="1"/>
  <c r="W32" s="1"/>
  <c r="CS32"/>
  <c r="R32" s="1"/>
  <c r="CV32"/>
  <c r="U32" s="1"/>
  <c r="CW32"/>
  <c r="V32" s="1"/>
  <c r="FR32"/>
  <c r="GL32"/>
  <c r="GN32"/>
  <c r="GP32"/>
  <c r="GV32"/>
  <c r="GX32"/>
  <c r="C33"/>
  <c r="D33"/>
  <c r="I33"/>
  <c r="CX13" i="3" s="1"/>
  <c r="AC33" i="1"/>
  <c r="CQ33" s="1"/>
  <c r="P33" s="1"/>
  <c r="AE33"/>
  <c r="AD33" s="1"/>
  <c r="CR33" s="1"/>
  <c r="Q33" s="1"/>
  <c r="AF33"/>
  <c r="AG33"/>
  <c r="CU33" s="1"/>
  <c r="T33" s="1"/>
  <c r="AH33"/>
  <c r="AI33"/>
  <c r="AJ33"/>
  <c r="CS33"/>
  <c r="R33" s="1"/>
  <c r="GK33" s="1"/>
  <c r="CT33"/>
  <c r="S33" s="1"/>
  <c r="CV33"/>
  <c r="U33" s="1"/>
  <c r="CW33"/>
  <c r="V33" s="1"/>
  <c r="CX33"/>
  <c r="W33" s="1"/>
  <c r="FR33"/>
  <c r="GL33"/>
  <c r="GN33"/>
  <c r="GP33"/>
  <c r="GV33"/>
  <c r="GX33"/>
  <c r="C34"/>
  <c r="D34"/>
  <c r="I34"/>
  <c r="CX29" i="3" s="1"/>
  <c r="AC34" i="1"/>
  <c r="AB34" s="1"/>
  <c r="AD34"/>
  <c r="CR34" s="1"/>
  <c r="Q34" s="1"/>
  <c r="AE34"/>
  <c r="AF34"/>
  <c r="AG34"/>
  <c r="AH34"/>
  <c r="CV34" s="1"/>
  <c r="U34" s="1"/>
  <c r="AI34"/>
  <c r="AJ34"/>
  <c r="CQ34"/>
  <c r="P34" s="1"/>
  <c r="CS34"/>
  <c r="R34" s="1"/>
  <c r="GK34" s="1"/>
  <c r="CT34"/>
  <c r="S34" s="1"/>
  <c r="CU34"/>
  <c r="T34" s="1"/>
  <c r="CW34"/>
  <c r="V34" s="1"/>
  <c r="CX34"/>
  <c r="W34" s="1"/>
  <c r="FR34"/>
  <c r="GL34"/>
  <c r="GN34"/>
  <c r="GP34"/>
  <c r="GV34"/>
  <c r="GX34"/>
  <c r="C35"/>
  <c r="D35"/>
  <c r="I35"/>
  <c r="CX33" i="3" s="1"/>
  <c r="AC35" i="1"/>
  <c r="AE35"/>
  <c r="CS35" s="1"/>
  <c r="R35" s="1"/>
  <c r="GK35" s="1"/>
  <c r="AF35"/>
  <c r="AG35"/>
  <c r="AH35"/>
  <c r="AI35"/>
  <c r="CW35" s="1"/>
  <c r="V35" s="1"/>
  <c r="AJ35"/>
  <c r="CQ35"/>
  <c r="P35" s="1"/>
  <c r="CT35"/>
  <c r="S35" s="1"/>
  <c r="CU35"/>
  <c r="T35" s="1"/>
  <c r="CV35"/>
  <c r="U35" s="1"/>
  <c r="CX35"/>
  <c r="W35" s="1"/>
  <c r="FR35"/>
  <c r="GL35"/>
  <c r="GN35"/>
  <c r="GP35"/>
  <c r="GV35"/>
  <c r="GX35" s="1"/>
  <c r="CJ42" s="1"/>
  <c r="C36"/>
  <c r="D36"/>
  <c r="I36"/>
  <c r="CX45" i="3" s="1"/>
  <c r="AC36" i="1"/>
  <c r="AE36"/>
  <c r="AD36" s="1"/>
  <c r="AF36"/>
  <c r="CT36" s="1"/>
  <c r="S36" s="1"/>
  <c r="AG36"/>
  <c r="AH36"/>
  <c r="AI36"/>
  <c r="AJ36"/>
  <c r="CX36" s="1"/>
  <c r="W36" s="1"/>
  <c r="CQ36"/>
  <c r="P36" s="1"/>
  <c r="CS36"/>
  <c r="R36" s="1"/>
  <c r="GK36" s="1"/>
  <c r="CU36"/>
  <c r="T36" s="1"/>
  <c r="CV36"/>
  <c r="U36" s="1"/>
  <c r="CW36"/>
  <c r="V36" s="1"/>
  <c r="FR36"/>
  <c r="GL36"/>
  <c r="GN36"/>
  <c r="GP36"/>
  <c r="GV36"/>
  <c r="GX36"/>
  <c r="C37"/>
  <c r="D37"/>
  <c r="I37"/>
  <c r="CX53" i="3" s="1"/>
  <c r="AC37" i="1"/>
  <c r="CQ37" s="1"/>
  <c r="P37" s="1"/>
  <c r="AE37"/>
  <c r="AD37" s="1"/>
  <c r="CR37" s="1"/>
  <c r="Q37" s="1"/>
  <c r="AF37"/>
  <c r="AG37"/>
  <c r="CU37" s="1"/>
  <c r="T37" s="1"/>
  <c r="AH37"/>
  <c r="AI37"/>
  <c r="AJ37"/>
  <c r="CS37"/>
  <c r="R37" s="1"/>
  <c r="GK37" s="1"/>
  <c r="CT37"/>
  <c r="S37" s="1"/>
  <c r="CV37"/>
  <c r="U37" s="1"/>
  <c r="CW37"/>
  <c r="V37" s="1"/>
  <c r="CX37"/>
  <c r="W37" s="1"/>
  <c r="FR37"/>
  <c r="GL37"/>
  <c r="GN37"/>
  <c r="GP37"/>
  <c r="GV37"/>
  <c r="GX37"/>
  <c r="C38"/>
  <c r="D38"/>
  <c r="I38"/>
  <c r="CX61" i="3" s="1"/>
  <c r="AC38" i="1"/>
  <c r="AB38" s="1"/>
  <c r="AD38"/>
  <c r="CR38" s="1"/>
  <c r="Q38" s="1"/>
  <c r="AE38"/>
  <c r="AF38"/>
  <c r="AG38"/>
  <c r="AH38"/>
  <c r="CV38" s="1"/>
  <c r="U38" s="1"/>
  <c r="AI38"/>
  <c r="AJ38"/>
  <c r="CQ38"/>
  <c r="P38" s="1"/>
  <c r="CP38" s="1"/>
  <c r="O38" s="1"/>
  <c r="CS38"/>
  <c r="R38" s="1"/>
  <c r="GK38" s="1"/>
  <c r="CT38"/>
  <c r="S38" s="1"/>
  <c r="CU38"/>
  <c r="T38" s="1"/>
  <c r="CW38"/>
  <c r="V38" s="1"/>
  <c r="CX38"/>
  <c r="W38" s="1"/>
  <c r="FR38"/>
  <c r="GL38"/>
  <c r="GN38"/>
  <c r="GP38"/>
  <c r="GV38"/>
  <c r="GX38"/>
  <c r="C39"/>
  <c r="D39"/>
  <c r="I39"/>
  <c r="CX69" i="3" s="1"/>
  <c r="AC39" i="1"/>
  <c r="AE39"/>
  <c r="CS39" s="1"/>
  <c r="R39" s="1"/>
  <c r="GK39" s="1"/>
  <c r="AF39"/>
  <c r="AG39"/>
  <c r="AH39"/>
  <c r="AI39"/>
  <c r="CW39" s="1"/>
  <c r="V39" s="1"/>
  <c r="AJ39"/>
  <c r="CQ39"/>
  <c r="P39" s="1"/>
  <c r="CT39"/>
  <c r="S39" s="1"/>
  <c r="CU39"/>
  <c r="T39" s="1"/>
  <c r="CV39"/>
  <c r="U39" s="1"/>
  <c r="CX39"/>
  <c r="W39" s="1"/>
  <c r="FR39"/>
  <c r="GL39"/>
  <c r="GN39"/>
  <c r="GP39"/>
  <c r="GV39"/>
  <c r="GX39" s="1"/>
  <c r="C40"/>
  <c r="D40"/>
  <c r="I40"/>
  <c r="CX81" i="3" s="1"/>
  <c r="AC40" i="1"/>
  <c r="AE40"/>
  <c r="AD40" s="1"/>
  <c r="AF40"/>
  <c r="CT40" s="1"/>
  <c r="S40" s="1"/>
  <c r="AG40"/>
  <c r="AH40"/>
  <c r="AI40"/>
  <c r="AJ40"/>
  <c r="CX40" s="1"/>
  <c r="W40" s="1"/>
  <c r="CQ40"/>
  <c r="P40" s="1"/>
  <c r="CS40"/>
  <c r="R40" s="1"/>
  <c r="GK40" s="1"/>
  <c r="CU40"/>
  <c r="T40" s="1"/>
  <c r="CV40"/>
  <c r="U40" s="1"/>
  <c r="CW40"/>
  <c r="V40" s="1"/>
  <c r="FR40"/>
  <c r="GL40"/>
  <c r="GN40"/>
  <c r="GP40"/>
  <c r="GV40"/>
  <c r="GX40"/>
  <c r="B42"/>
  <c r="B30" s="1"/>
  <c r="C42"/>
  <c r="C30" s="1"/>
  <c r="D42"/>
  <c r="D30" s="1"/>
  <c r="F42"/>
  <c r="F30" s="1"/>
  <c r="G42"/>
  <c r="G30" s="1"/>
  <c r="BX42"/>
  <c r="AO42" s="1"/>
  <c r="BY42"/>
  <c r="AP42" s="1"/>
  <c r="BZ42"/>
  <c r="BZ30" s="1"/>
  <c r="CB42"/>
  <c r="AS42" s="1"/>
  <c r="CD42"/>
  <c r="CD30" s="1"/>
  <c r="CG42"/>
  <c r="AX42" s="1"/>
  <c r="CK42"/>
  <c r="BB42" s="1"/>
  <c r="CL42"/>
  <c r="CL30" s="1"/>
  <c r="D72"/>
  <c r="E74"/>
  <c r="Z74"/>
  <c r="AA74"/>
  <c r="AM74"/>
  <c r="AN74"/>
  <c r="BD74"/>
  <c r="BE74"/>
  <c r="BF74"/>
  <c r="BG74"/>
  <c r="BH74"/>
  <c r="BI74"/>
  <c r="BJ74"/>
  <c r="BK74"/>
  <c r="BL74"/>
  <c r="BM74"/>
  <c r="BN74"/>
  <c r="BO74"/>
  <c r="BP74"/>
  <c r="BQ74"/>
  <c r="BR74"/>
  <c r="BS74"/>
  <c r="BT74"/>
  <c r="BU74"/>
  <c r="BV74"/>
  <c r="BW74"/>
  <c r="CM74"/>
  <c r="CN74"/>
  <c r="CO74"/>
  <c r="CP74"/>
  <c r="CQ74"/>
  <c r="CR74"/>
  <c r="CS74"/>
  <c r="CT74"/>
  <c r="CU74"/>
  <c r="CV74"/>
  <c r="CW74"/>
  <c r="CX74"/>
  <c r="CY74"/>
  <c r="CZ74"/>
  <c r="DA74"/>
  <c r="DB74"/>
  <c r="DC74"/>
  <c r="DD74"/>
  <c r="DE74"/>
  <c r="DF74"/>
  <c r="DG74"/>
  <c r="DH74"/>
  <c r="DI74"/>
  <c r="DJ74"/>
  <c r="DK74"/>
  <c r="DL74"/>
  <c r="DM74"/>
  <c r="DN74"/>
  <c r="DO74"/>
  <c r="DP74"/>
  <c r="DQ74"/>
  <c r="DR74"/>
  <c r="DS74"/>
  <c r="DT74"/>
  <c r="DU74"/>
  <c r="DV74"/>
  <c r="DW74"/>
  <c r="DX74"/>
  <c r="DY74"/>
  <c r="DZ74"/>
  <c r="EA74"/>
  <c r="EB74"/>
  <c r="EC74"/>
  <c r="ED74"/>
  <c r="EE74"/>
  <c r="EF74"/>
  <c r="EG74"/>
  <c r="EH74"/>
  <c r="EI74"/>
  <c r="EJ74"/>
  <c r="EK74"/>
  <c r="EL74"/>
  <c r="EM74"/>
  <c r="EN74"/>
  <c r="EO74"/>
  <c r="EP74"/>
  <c r="EQ74"/>
  <c r="ER74"/>
  <c r="ES74"/>
  <c r="ET74"/>
  <c r="EU74"/>
  <c r="EV74"/>
  <c r="EW74"/>
  <c r="EX74"/>
  <c r="EY74"/>
  <c r="EZ74"/>
  <c r="FA74"/>
  <c r="FB74"/>
  <c r="FC74"/>
  <c r="FD74"/>
  <c r="FE74"/>
  <c r="FF74"/>
  <c r="FG74"/>
  <c r="FH74"/>
  <c r="FI74"/>
  <c r="FJ74"/>
  <c r="FK74"/>
  <c r="FL74"/>
  <c r="FM74"/>
  <c r="FN74"/>
  <c r="FO74"/>
  <c r="FP74"/>
  <c r="FQ74"/>
  <c r="FR74"/>
  <c r="FS74"/>
  <c r="FT74"/>
  <c r="FU74"/>
  <c r="FV74"/>
  <c r="FW74"/>
  <c r="FX74"/>
  <c r="FY74"/>
  <c r="FZ74"/>
  <c r="GA74"/>
  <c r="GB74"/>
  <c r="GC74"/>
  <c r="GD74"/>
  <c r="GE74"/>
  <c r="GF74"/>
  <c r="GG74"/>
  <c r="GH74"/>
  <c r="GI74"/>
  <c r="GJ74"/>
  <c r="GK74"/>
  <c r="GL74"/>
  <c r="GM74"/>
  <c r="GN74"/>
  <c r="GO74"/>
  <c r="GP74"/>
  <c r="GQ74"/>
  <c r="GR74"/>
  <c r="GS74"/>
  <c r="GT74"/>
  <c r="GU74"/>
  <c r="GV74"/>
  <c r="GW74"/>
  <c r="GX74"/>
  <c r="I76"/>
  <c r="AC76"/>
  <c r="CQ76" s="1"/>
  <c r="P76" s="1"/>
  <c r="AE76"/>
  <c r="AD76" s="1"/>
  <c r="AF76"/>
  <c r="CT76" s="1"/>
  <c r="S76" s="1"/>
  <c r="AG76"/>
  <c r="CU76" s="1"/>
  <c r="T76" s="1"/>
  <c r="AH76"/>
  <c r="AI76"/>
  <c r="AJ76"/>
  <c r="CX76" s="1"/>
  <c r="W76" s="1"/>
  <c r="CS76"/>
  <c r="R76" s="1"/>
  <c r="GK76" s="1"/>
  <c r="CV76"/>
  <c r="U76" s="1"/>
  <c r="CW76"/>
  <c r="V76" s="1"/>
  <c r="FR76"/>
  <c r="GL76"/>
  <c r="GN76"/>
  <c r="GP76"/>
  <c r="GV76"/>
  <c r="GX76"/>
  <c r="I77"/>
  <c r="AC77"/>
  <c r="AE77"/>
  <c r="CS77" s="1"/>
  <c r="R77" s="1"/>
  <c r="GK77" s="1"/>
  <c r="AF77"/>
  <c r="CT77" s="1"/>
  <c r="S77" s="1"/>
  <c r="AG77"/>
  <c r="AH77"/>
  <c r="AI77"/>
  <c r="CW77" s="1"/>
  <c r="V77" s="1"/>
  <c r="AJ77"/>
  <c r="CX77" s="1"/>
  <c r="W77" s="1"/>
  <c r="AJ84" s="1"/>
  <c r="CQ77"/>
  <c r="P77" s="1"/>
  <c r="CU77"/>
  <c r="T77" s="1"/>
  <c r="CV77"/>
  <c r="U77" s="1"/>
  <c r="FR77"/>
  <c r="GL77"/>
  <c r="GN77"/>
  <c r="GP77"/>
  <c r="GV77"/>
  <c r="GX77" s="1"/>
  <c r="I78"/>
  <c r="AC78"/>
  <c r="AB78" s="1"/>
  <c r="AD78"/>
  <c r="CR78" s="1"/>
  <c r="Q78" s="1"/>
  <c r="AE78"/>
  <c r="CS78" s="1"/>
  <c r="R78" s="1"/>
  <c r="GK78" s="1"/>
  <c r="AF78"/>
  <c r="AG78"/>
  <c r="AH78"/>
  <c r="CV78" s="1"/>
  <c r="U78" s="1"/>
  <c r="AI78"/>
  <c r="CW78" s="1"/>
  <c r="V78" s="1"/>
  <c r="AJ78"/>
  <c r="CQ78"/>
  <c r="P78" s="1"/>
  <c r="CT78"/>
  <c r="S78" s="1"/>
  <c r="CU78"/>
  <c r="T78" s="1"/>
  <c r="CX78"/>
  <c r="W78" s="1"/>
  <c r="GL78"/>
  <c r="GN78"/>
  <c r="GO78"/>
  <c r="GP78"/>
  <c r="GV78"/>
  <c r="GX78" s="1"/>
  <c r="I79"/>
  <c r="AC79"/>
  <c r="CQ79" s="1"/>
  <c r="P79" s="1"/>
  <c r="AD79"/>
  <c r="CR79" s="1"/>
  <c r="Q79" s="1"/>
  <c r="AE79"/>
  <c r="AF79"/>
  <c r="AG79"/>
  <c r="CU79" s="1"/>
  <c r="T79" s="1"/>
  <c r="AH79"/>
  <c r="CV79" s="1"/>
  <c r="U79" s="1"/>
  <c r="AI79"/>
  <c r="AJ79"/>
  <c r="CS79"/>
  <c r="R79" s="1"/>
  <c r="GK79" s="1"/>
  <c r="CT79"/>
  <c r="S79" s="1"/>
  <c r="CW79"/>
  <c r="V79" s="1"/>
  <c r="CX79"/>
  <c r="W79" s="1"/>
  <c r="GL79"/>
  <c r="GN79"/>
  <c r="GO79"/>
  <c r="GP79"/>
  <c r="GV79"/>
  <c r="GX79"/>
  <c r="I80"/>
  <c r="AC80"/>
  <c r="CQ80" s="1"/>
  <c r="P80" s="1"/>
  <c r="FR80" s="1"/>
  <c r="AE80"/>
  <c r="AD80" s="1"/>
  <c r="AF80"/>
  <c r="CT80" s="1"/>
  <c r="S80" s="1"/>
  <c r="AG80"/>
  <c r="CU80" s="1"/>
  <c r="T80" s="1"/>
  <c r="AH80"/>
  <c r="AI80"/>
  <c r="AJ80"/>
  <c r="CX80" s="1"/>
  <c r="W80" s="1"/>
  <c r="CS80"/>
  <c r="R80" s="1"/>
  <c r="GK80" s="1"/>
  <c r="CV80"/>
  <c r="U80" s="1"/>
  <c r="CW80"/>
  <c r="V80" s="1"/>
  <c r="GL80"/>
  <c r="GN80"/>
  <c r="GO80"/>
  <c r="GP80"/>
  <c r="GV80"/>
  <c r="GX80"/>
  <c r="R81"/>
  <c r="GK81" s="1"/>
  <c r="AC81"/>
  <c r="CQ81" s="1"/>
  <c r="P81" s="1"/>
  <c r="AE81"/>
  <c r="AD81" s="1"/>
  <c r="CR81" s="1"/>
  <c r="Q81" s="1"/>
  <c r="AF81"/>
  <c r="CT81" s="1"/>
  <c r="S81" s="1"/>
  <c r="AG81"/>
  <c r="CU81" s="1"/>
  <c r="T81" s="1"/>
  <c r="AH81"/>
  <c r="AI81"/>
  <c r="AJ81"/>
  <c r="CX81" s="1"/>
  <c r="W81" s="1"/>
  <c r="CS81"/>
  <c r="CV81"/>
  <c r="U81" s="1"/>
  <c r="CW81"/>
  <c r="V81" s="1"/>
  <c r="FR81"/>
  <c r="GL81"/>
  <c r="GO81"/>
  <c r="GP81"/>
  <c r="GV81"/>
  <c r="GX81"/>
  <c r="R82"/>
  <c r="GK82" s="1"/>
  <c r="AC82"/>
  <c r="CQ82" s="1"/>
  <c r="P82" s="1"/>
  <c r="AE82"/>
  <c r="AD82" s="1"/>
  <c r="AB82" s="1"/>
  <c r="AF82"/>
  <c r="CT82" s="1"/>
  <c r="S82" s="1"/>
  <c r="AG82"/>
  <c r="CU82" s="1"/>
  <c r="T82" s="1"/>
  <c r="AH82"/>
  <c r="AI82"/>
  <c r="CW82" s="1"/>
  <c r="V82" s="1"/>
  <c r="AJ82"/>
  <c r="CX82" s="1"/>
  <c r="W82" s="1"/>
  <c r="CS82"/>
  <c r="CV82"/>
  <c r="U82" s="1"/>
  <c r="FR82"/>
  <c r="GL82"/>
  <c r="GO82"/>
  <c r="GP82"/>
  <c r="GV82"/>
  <c r="GX82"/>
  <c r="B84"/>
  <c r="B74" s="1"/>
  <c r="C84"/>
  <c r="C74" s="1"/>
  <c r="D84"/>
  <c r="D74" s="1"/>
  <c r="F84"/>
  <c r="F74" s="1"/>
  <c r="G84"/>
  <c r="G74" s="1"/>
  <c r="AH84"/>
  <c r="AH74" s="1"/>
  <c r="AO84"/>
  <c r="AO74" s="1"/>
  <c r="BB84"/>
  <c r="BB74" s="1"/>
  <c r="BX84"/>
  <c r="BX74" s="1"/>
  <c r="BZ84"/>
  <c r="CD84"/>
  <c r="CG84"/>
  <c r="CG74" s="1"/>
  <c r="CJ84"/>
  <c r="CJ74" s="1"/>
  <c r="CK84"/>
  <c r="CK74" s="1"/>
  <c r="CL84"/>
  <c r="F88"/>
  <c r="B114"/>
  <c r="B26" s="1"/>
  <c r="C114"/>
  <c r="C26" s="1"/>
  <c r="D114"/>
  <c r="D26" s="1"/>
  <c r="F114"/>
  <c r="F26" s="1"/>
  <c r="G114"/>
  <c r="G26" s="1"/>
  <c r="BB114"/>
  <c r="BB26" s="1"/>
  <c r="D146"/>
  <c r="E148"/>
  <c r="Z148"/>
  <c r="AA148"/>
  <c r="AB148"/>
  <c r="AC148"/>
  <c r="AD148"/>
  <c r="AE148"/>
  <c r="AF148"/>
  <c r="AG148"/>
  <c r="AH148"/>
  <c r="AI148"/>
  <c r="AJ148"/>
  <c r="AK148"/>
  <c r="AL148"/>
  <c r="AM148"/>
  <c r="AN148"/>
  <c r="BD148"/>
  <c r="BE148"/>
  <c r="BF148"/>
  <c r="BG148"/>
  <c r="BH148"/>
  <c r="BI148"/>
  <c r="BJ148"/>
  <c r="BK148"/>
  <c r="BL148"/>
  <c r="BM148"/>
  <c r="BN148"/>
  <c r="BO148"/>
  <c r="BP148"/>
  <c r="BQ148"/>
  <c r="BR148"/>
  <c r="BS148"/>
  <c r="BT148"/>
  <c r="BU148"/>
  <c r="BV148"/>
  <c r="BW148"/>
  <c r="BX148"/>
  <c r="BY148"/>
  <c r="BZ148"/>
  <c r="CA148"/>
  <c r="CB148"/>
  <c r="CC148"/>
  <c r="CD148"/>
  <c r="CE148"/>
  <c r="CF148"/>
  <c r="CG148"/>
  <c r="CH148"/>
  <c r="CI148"/>
  <c r="CJ148"/>
  <c r="CK148"/>
  <c r="CL148"/>
  <c r="CM148"/>
  <c r="CN148"/>
  <c r="CO148"/>
  <c r="CP148"/>
  <c r="CQ148"/>
  <c r="CR148"/>
  <c r="CS148"/>
  <c r="CT148"/>
  <c r="CU148"/>
  <c r="CV148"/>
  <c r="CW148"/>
  <c r="CX148"/>
  <c r="CY148"/>
  <c r="CZ148"/>
  <c r="DA148"/>
  <c r="DB148"/>
  <c r="DC148"/>
  <c r="DD148"/>
  <c r="DE148"/>
  <c r="DF148"/>
  <c r="DG148"/>
  <c r="DH148"/>
  <c r="DI148"/>
  <c r="DJ148"/>
  <c r="DK148"/>
  <c r="DL148"/>
  <c r="DM148"/>
  <c r="DN148"/>
  <c r="DO148"/>
  <c r="DP148"/>
  <c r="DQ148"/>
  <c r="DR148"/>
  <c r="DS148"/>
  <c r="DT148"/>
  <c r="DU148"/>
  <c r="DV148"/>
  <c r="DW148"/>
  <c r="DX148"/>
  <c r="DY148"/>
  <c r="DZ148"/>
  <c r="EA148"/>
  <c r="EB148"/>
  <c r="EC148"/>
  <c r="ED148"/>
  <c r="EE148"/>
  <c r="EF148"/>
  <c r="EG148"/>
  <c r="EH148"/>
  <c r="EI148"/>
  <c r="EJ148"/>
  <c r="EK148"/>
  <c r="EL148"/>
  <c r="EM148"/>
  <c r="EN148"/>
  <c r="EO148"/>
  <c r="EP148"/>
  <c r="EQ148"/>
  <c r="ER148"/>
  <c r="ES148"/>
  <c r="ET148"/>
  <c r="EU148"/>
  <c r="EV148"/>
  <c r="EW148"/>
  <c r="EX148"/>
  <c r="EY148"/>
  <c r="EZ148"/>
  <c r="FA148"/>
  <c r="FB148"/>
  <c r="FC148"/>
  <c r="FD148"/>
  <c r="FE148"/>
  <c r="FF148"/>
  <c r="FG148"/>
  <c r="FH148"/>
  <c r="FI148"/>
  <c r="FJ148"/>
  <c r="FK148"/>
  <c r="FL148"/>
  <c r="FM148"/>
  <c r="FN148"/>
  <c r="FO148"/>
  <c r="FP148"/>
  <c r="FQ148"/>
  <c r="FR148"/>
  <c r="FS148"/>
  <c r="FT148"/>
  <c r="FU148"/>
  <c r="FV148"/>
  <c r="FW148"/>
  <c r="FX148"/>
  <c r="FY148"/>
  <c r="FZ148"/>
  <c r="GA148"/>
  <c r="GB148"/>
  <c r="GC148"/>
  <c r="GD148"/>
  <c r="GE148"/>
  <c r="GF148"/>
  <c r="GG148"/>
  <c r="GH148"/>
  <c r="GI148"/>
  <c r="GJ148"/>
  <c r="GK148"/>
  <c r="GL148"/>
  <c r="GM148"/>
  <c r="GN148"/>
  <c r="GO148"/>
  <c r="GP148"/>
  <c r="GQ148"/>
  <c r="GR148"/>
  <c r="GS148"/>
  <c r="GT148"/>
  <c r="GU148"/>
  <c r="GV148"/>
  <c r="GW148"/>
  <c r="GX148"/>
  <c r="D150"/>
  <c r="C152"/>
  <c r="E152"/>
  <c r="Z152"/>
  <c r="AA152"/>
  <c r="AM152"/>
  <c r="AN152"/>
  <c r="BD152"/>
  <c r="BE152"/>
  <c r="BF152"/>
  <c r="BG152"/>
  <c r="BH152"/>
  <c r="BI152"/>
  <c r="BJ152"/>
  <c r="BK152"/>
  <c r="BL152"/>
  <c r="BM152"/>
  <c r="BN152"/>
  <c r="BO152"/>
  <c r="BP152"/>
  <c r="BQ152"/>
  <c r="BR152"/>
  <c r="BS152"/>
  <c r="BT152"/>
  <c r="BU152"/>
  <c r="BV152"/>
  <c r="BW152"/>
  <c r="CM152"/>
  <c r="CN152"/>
  <c r="CO152"/>
  <c r="CP152"/>
  <c r="CQ152"/>
  <c r="CR152"/>
  <c r="CS152"/>
  <c r="CT152"/>
  <c r="CU152"/>
  <c r="CV152"/>
  <c r="CW152"/>
  <c r="CX152"/>
  <c r="CY152"/>
  <c r="CZ152"/>
  <c r="DA152"/>
  <c r="DB152"/>
  <c r="DC152"/>
  <c r="DD152"/>
  <c r="DE152"/>
  <c r="DF152"/>
  <c r="DG152"/>
  <c r="DH152"/>
  <c r="DI152"/>
  <c r="DJ152"/>
  <c r="DK152"/>
  <c r="DL152"/>
  <c r="DM152"/>
  <c r="DN152"/>
  <c r="DO152"/>
  <c r="DP152"/>
  <c r="DQ152"/>
  <c r="DR152"/>
  <c r="DS152"/>
  <c r="DT152"/>
  <c r="DU152"/>
  <c r="DV152"/>
  <c r="DW152"/>
  <c r="DX152"/>
  <c r="DY152"/>
  <c r="DZ152"/>
  <c r="EA152"/>
  <c r="EB152"/>
  <c r="EC152"/>
  <c r="ED152"/>
  <c r="EE152"/>
  <c r="EF152"/>
  <c r="EG152"/>
  <c r="EH152"/>
  <c r="EI152"/>
  <c r="EJ152"/>
  <c r="EK152"/>
  <c r="EL152"/>
  <c r="EM152"/>
  <c r="EN152"/>
  <c r="EO152"/>
  <c r="EP152"/>
  <c r="EQ152"/>
  <c r="ER152"/>
  <c r="ES152"/>
  <c r="ET152"/>
  <c r="EU152"/>
  <c r="EV152"/>
  <c r="EW152"/>
  <c r="EX152"/>
  <c r="EY152"/>
  <c r="EZ152"/>
  <c r="FA152"/>
  <c r="FB152"/>
  <c r="FC152"/>
  <c r="FD152"/>
  <c r="FE152"/>
  <c r="FF152"/>
  <c r="FG152"/>
  <c r="FH152"/>
  <c r="FI152"/>
  <c r="FJ152"/>
  <c r="FK152"/>
  <c r="FL152"/>
  <c r="FM152"/>
  <c r="FN152"/>
  <c r="FO152"/>
  <c r="FP152"/>
  <c r="FQ152"/>
  <c r="FR152"/>
  <c r="FS152"/>
  <c r="FT152"/>
  <c r="FU152"/>
  <c r="FV152"/>
  <c r="FW152"/>
  <c r="FX152"/>
  <c r="FY152"/>
  <c r="FZ152"/>
  <c r="GA152"/>
  <c r="GB152"/>
  <c r="GC152"/>
  <c r="GD152"/>
  <c r="GE152"/>
  <c r="GF152"/>
  <c r="GG152"/>
  <c r="GH152"/>
  <c r="GI152"/>
  <c r="GJ152"/>
  <c r="GK152"/>
  <c r="GL152"/>
  <c r="GM152"/>
  <c r="GN152"/>
  <c r="GO152"/>
  <c r="GP152"/>
  <c r="GQ152"/>
  <c r="GR152"/>
  <c r="GS152"/>
  <c r="GT152"/>
  <c r="GU152"/>
  <c r="GV152"/>
  <c r="GW152"/>
  <c r="GX152"/>
  <c r="C154"/>
  <c r="D154"/>
  <c r="I154"/>
  <c r="AC154"/>
  <c r="AE154"/>
  <c r="CS154" s="1"/>
  <c r="R154" s="1"/>
  <c r="AF154"/>
  <c r="AG154"/>
  <c r="CU154" s="1"/>
  <c r="T154" s="1"/>
  <c r="AH154"/>
  <c r="AI154"/>
  <c r="CW154" s="1"/>
  <c r="V154" s="1"/>
  <c r="AJ154"/>
  <c r="CT154"/>
  <c r="S154" s="1"/>
  <c r="CV154"/>
  <c r="U154" s="1"/>
  <c r="CX154"/>
  <c r="W154" s="1"/>
  <c r="FR154"/>
  <c r="GL154"/>
  <c r="GN154"/>
  <c r="GP154"/>
  <c r="GV154"/>
  <c r="GX154" s="1"/>
  <c r="C155"/>
  <c r="D155"/>
  <c r="I155"/>
  <c r="AC155"/>
  <c r="AD155"/>
  <c r="AB155" s="1"/>
  <c r="AE155"/>
  <c r="AF155"/>
  <c r="CT155" s="1"/>
  <c r="S155" s="1"/>
  <c r="AG155"/>
  <c r="AH155"/>
  <c r="CV155" s="1"/>
  <c r="U155" s="1"/>
  <c r="AI155"/>
  <c r="AJ155"/>
  <c r="CX155" s="1"/>
  <c r="W155" s="1"/>
  <c r="CQ155"/>
  <c r="P155" s="1"/>
  <c r="CS155"/>
  <c r="R155" s="1"/>
  <c r="GK155" s="1"/>
  <c r="CU155"/>
  <c r="T155" s="1"/>
  <c r="CW155"/>
  <c r="V155" s="1"/>
  <c r="FR155"/>
  <c r="GL155"/>
  <c r="GN155"/>
  <c r="GP155"/>
  <c r="GV155"/>
  <c r="GX155"/>
  <c r="C156"/>
  <c r="D156"/>
  <c r="I156"/>
  <c r="AC156"/>
  <c r="CQ156" s="1"/>
  <c r="P156" s="1"/>
  <c r="AE156"/>
  <c r="AD156" s="1"/>
  <c r="CR156" s="1"/>
  <c r="Q156" s="1"/>
  <c r="AF156"/>
  <c r="AG156"/>
  <c r="CU156" s="1"/>
  <c r="T156" s="1"/>
  <c r="AH156"/>
  <c r="AI156"/>
  <c r="CW156" s="1"/>
  <c r="V156" s="1"/>
  <c r="AJ156"/>
  <c r="CT156"/>
  <c r="S156" s="1"/>
  <c r="CV156"/>
  <c r="U156" s="1"/>
  <c r="CX156"/>
  <c r="W156" s="1"/>
  <c r="FR156"/>
  <c r="GL156"/>
  <c r="GN156"/>
  <c r="GP156"/>
  <c r="GV156"/>
  <c r="GX156" s="1"/>
  <c r="C157"/>
  <c r="D157"/>
  <c r="I157"/>
  <c r="AC157"/>
  <c r="AD157"/>
  <c r="CR157" s="1"/>
  <c r="Q157" s="1"/>
  <c r="AE157"/>
  <c r="AF157"/>
  <c r="CT157" s="1"/>
  <c r="S157" s="1"/>
  <c r="AG157"/>
  <c r="AH157"/>
  <c r="CV157" s="1"/>
  <c r="U157" s="1"/>
  <c r="AI157"/>
  <c r="AJ157"/>
  <c r="CX157" s="1"/>
  <c r="W157" s="1"/>
  <c r="CQ157"/>
  <c r="P157" s="1"/>
  <c r="CP157" s="1"/>
  <c r="O157" s="1"/>
  <c r="CS157"/>
  <c r="R157" s="1"/>
  <c r="GK157" s="1"/>
  <c r="CU157"/>
  <c r="T157" s="1"/>
  <c r="CW157"/>
  <c r="V157" s="1"/>
  <c r="FR157"/>
  <c r="BY164" s="1"/>
  <c r="GL157"/>
  <c r="GN157"/>
  <c r="CB164" s="1"/>
  <c r="GP157"/>
  <c r="GV157"/>
  <c r="GX157"/>
  <c r="C158"/>
  <c r="D158"/>
  <c r="I158"/>
  <c r="AC158"/>
  <c r="AE158"/>
  <c r="CS158" s="1"/>
  <c r="R158" s="1"/>
  <c r="GK158" s="1"/>
  <c r="AF158"/>
  <c r="AG158"/>
  <c r="CU158" s="1"/>
  <c r="T158" s="1"/>
  <c r="AH158"/>
  <c r="AI158"/>
  <c r="CW158" s="1"/>
  <c r="V158" s="1"/>
  <c r="AJ158"/>
  <c r="CT158"/>
  <c r="S158" s="1"/>
  <c r="CV158"/>
  <c r="U158" s="1"/>
  <c r="CX158"/>
  <c r="W158" s="1"/>
  <c r="FR158"/>
  <c r="GL158"/>
  <c r="GN158"/>
  <c r="GP158"/>
  <c r="GV158"/>
  <c r="GX158" s="1"/>
  <c r="C159"/>
  <c r="D159"/>
  <c r="I159"/>
  <c r="AC159"/>
  <c r="AD159"/>
  <c r="AB159" s="1"/>
  <c r="AE159"/>
  <c r="AF159"/>
  <c r="CT159" s="1"/>
  <c r="S159" s="1"/>
  <c r="AG159"/>
  <c r="AH159"/>
  <c r="CV159" s="1"/>
  <c r="U159" s="1"/>
  <c r="AI159"/>
  <c r="AJ159"/>
  <c r="CX159" s="1"/>
  <c r="W159" s="1"/>
  <c r="CQ159"/>
  <c r="P159" s="1"/>
  <c r="CS159"/>
  <c r="R159" s="1"/>
  <c r="GK159" s="1"/>
  <c r="CU159"/>
  <c r="T159" s="1"/>
  <c r="CW159"/>
  <c r="V159" s="1"/>
  <c r="FR159"/>
  <c r="GL159"/>
  <c r="GN159"/>
  <c r="GP159"/>
  <c r="GV159"/>
  <c r="GX159"/>
  <c r="C160"/>
  <c r="D160"/>
  <c r="I160"/>
  <c r="AC160"/>
  <c r="CQ160" s="1"/>
  <c r="P160" s="1"/>
  <c r="CP160" s="1"/>
  <c r="O160" s="1"/>
  <c r="AE160"/>
  <c r="AD160" s="1"/>
  <c r="CR160" s="1"/>
  <c r="Q160" s="1"/>
  <c r="AF160"/>
  <c r="AG160"/>
  <c r="CU160" s="1"/>
  <c r="T160" s="1"/>
  <c r="AH160"/>
  <c r="AI160"/>
  <c r="CW160" s="1"/>
  <c r="V160" s="1"/>
  <c r="AJ160"/>
  <c r="CT160"/>
  <c r="S160" s="1"/>
  <c r="CV160"/>
  <c r="U160" s="1"/>
  <c r="CX160"/>
  <c r="W160" s="1"/>
  <c r="FR160"/>
  <c r="GL160"/>
  <c r="GN160"/>
  <c r="GP160"/>
  <c r="GV160"/>
  <c r="GX160" s="1"/>
  <c r="C161"/>
  <c r="D161"/>
  <c r="I161"/>
  <c r="AC161"/>
  <c r="AD161"/>
  <c r="CR161" s="1"/>
  <c r="Q161" s="1"/>
  <c r="AE161"/>
  <c r="AF161"/>
  <c r="CT161" s="1"/>
  <c r="S161" s="1"/>
  <c r="AG161"/>
  <c r="AH161"/>
  <c r="CV161" s="1"/>
  <c r="U161" s="1"/>
  <c r="AI161"/>
  <c r="AJ161"/>
  <c r="CX161" s="1"/>
  <c r="W161" s="1"/>
  <c r="CQ161"/>
  <c r="P161" s="1"/>
  <c r="CS161"/>
  <c r="R161" s="1"/>
  <c r="GK161" s="1"/>
  <c r="CU161"/>
  <c r="T161" s="1"/>
  <c r="CW161"/>
  <c r="V161" s="1"/>
  <c r="FR161"/>
  <c r="GL161"/>
  <c r="GN161"/>
  <c r="GP161"/>
  <c r="GV161"/>
  <c r="GX161"/>
  <c r="C162"/>
  <c r="D162"/>
  <c r="I162"/>
  <c r="AC162"/>
  <c r="AE162"/>
  <c r="CS162" s="1"/>
  <c r="R162" s="1"/>
  <c r="GK162" s="1"/>
  <c r="AF162"/>
  <c r="AG162"/>
  <c r="CU162" s="1"/>
  <c r="T162" s="1"/>
  <c r="AH162"/>
  <c r="AI162"/>
  <c r="CW162" s="1"/>
  <c r="V162" s="1"/>
  <c r="AJ162"/>
  <c r="CT162"/>
  <c r="S162" s="1"/>
  <c r="CV162"/>
  <c r="U162" s="1"/>
  <c r="CX162"/>
  <c r="W162" s="1"/>
  <c r="FR162"/>
  <c r="GL162"/>
  <c r="GN162"/>
  <c r="GP162"/>
  <c r="GV162"/>
  <c r="GX162" s="1"/>
  <c r="B164"/>
  <c r="B152" s="1"/>
  <c r="C164"/>
  <c r="D164"/>
  <c r="D152" s="1"/>
  <c r="F164"/>
  <c r="F152" s="1"/>
  <c r="G164"/>
  <c r="G152" s="1"/>
  <c r="BB164"/>
  <c r="BX164"/>
  <c r="AO164" s="1"/>
  <c r="BZ164"/>
  <c r="AQ164" s="1"/>
  <c r="CD164"/>
  <c r="AU164" s="1"/>
  <c r="CK164"/>
  <c r="CK152" s="1"/>
  <c r="CL164"/>
  <c r="BC164" s="1"/>
  <c r="F177"/>
  <c r="D194"/>
  <c r="E196"/>
  <c r="Z196"/>
  <c r="AA196"/>
  <c r="AM196"/>
  <c r="AN196"/>
  <c r="BD196"/>
  <c r="BE196"/>
  <c r="BF196"/>
  <c r="BG196"/>
  <c r="BH196"/>
  <c r="BI196"/>
  <c r="BJ196"/>
  <c r="BK196"/>
  <c r="BL196"/>
  <c r="BM196"/>
  <c r="BN196"/>
  <c r="BO196"/>
  <c r="BP196"/>
  <c r="BQ196"/>
  <c r="BR196"/>
  <c r="BS196"/>
  <c r="BT196"/>
  <c r="BU196"/>
  <c r="BV196"/>
  <c r="BW196"/>
  <c r="BX196"/>
  <c r="CM196"/>
  <c r="CN196"/>
  <c r="CO196"/>
  <c r="CP196"/>
  <c r="CQ196"/>
  <c r="CR196"/>
  <c r="CS196"/>
  <c r="CT196"/>
  <c r="CU196"/>
  <c r="CV196"/>
  <c r="CW196"/>
  <c r="CX196"/>
  <c r="CY196"/>
  <c r="CZ196"/>
  <c r="DA196"/>
  <c r="DB196"/>
  <c r="DC196"/>
  <c r="DD196"/>
  <c r="DE196"/>
  <c r="DF196"/>
  <c r="DG196"/>
  <c r="DH196"/>
  <c r="DI196"/>
  <c r="DJ196"/>
  <c r="DK196"/>
  <c r="DL196"/>
  <c r="DM196"/>
  <c r="DN196"/>
  <c r="DO196"/>
  <c r="DP196"/>
  <c r="DQ196"/>
  <c r="DR196"/>
  <c r="DS196"/>
  <c r="DT196"/>
  <c r="DU196"/>
  <c r="DV196"/>
  <c r="DW196"/>
  <c r="DX196"/>
  <c r="DY196"/>
  <c r="DZ196"/>
  <c r="EA196"/>
  <c r="EB196"/>
  <c r="EC196"/>
  <c r="ED196"/>
  <c r="EE196"/>
  <c r="EF196"/>
  <c r="EG196"/>
  <c r="EH196"/>
  <c r="EI196"/>
  <c r="EJ196"/>
  <c r="EK196"/>
  <c r="EL196"/>
  <c r="EM196"/>
  <c r="EN196"/>
  <c r="EO196"/>
  <c r="EP196"/>
  <c r="EQ196"/>
  <c r="ER196"/>
  <c r="ES196"/>
  <c r="ET196"/>
  <c r="EU196"/>
  <c r="EV196"/>
  <c r="EW196"/>
  <c r="EX196"/>
  <c r="EY196"/>
  <c r="EZ196"/>
  <c r="FA196"/>
  <c r="FB196"/>
  <c r="FC196"/>
  <c r="FD196"/>
  <c r="FE196"/>
  <c r="FF196"/>
  <c r="FG196"/>
  <c r="FH196"/>
  <c r="FI196"/>
  <c r="FJ196"/>
  <c r="FK196"/>
  <c r="FL196"/>
  <c r="FM196"/>
  <c r="FN196"/>
  <c r="FO196"/>
  <c r="FP196"/>
  <c r="FQ196"/>
  <c r="FR196"/>
  <c r="FS196"/>
  <c r="FT196"/>
  <c r="FU196"/>
  <c r="FV196"/>
  <c r="FW196"/>
  <c r="FX196"/>
  <c r="FY196"/>
  <c r="FZ196"/>
  <c r="GA196"/>
  <c r="GB196"/>
  <c r="GC196"/>
  <c r="GD196"/>
  <c r="GE196"/>
  <c r="GF196"/>
  <c r="GG196"/>
  <c r="GH196"/>
  <c r="GI196"/>
  <c r="GJ196"/>
  <c r="GK196"/>
  <c r="GL196"/>
  <c r="GM196"/>
  <c r="GN196"/>
  <c r="GO196"/>
  <c r="GP196"/>
  <c r="GQ196"/>
  <c r="GR196"/>
  <c r="GS196"/>
  <c r="GT196"/>
  <c r="GU196"/>
  <c r="GV196"/>
  <c r="GW196"/>
  <c r="GX196"/>
  <c r="I198"/>
  <c r="W198"/>
  <c r="AC198"/>
  <c r="AE198"/>
  <c r="CS198" s="1"/>
  <c r="R198" s="1"/>
  <c r="AF198"/>
  <c r="AG198"/>
  <c r="CU198" s="1"/>
  <c r="T198" s="1"/>
  <c r="AH198"/>
  <c r="AI198"/>
  <c r="CW198" s="1"/>
  <c r="V198" s="1"/>
  <c r="AJ198"/>
  <c r="CT198"/>
  <c r="S198" s="1"/>
  <c r="CV198"/>
  <c r="U198" s="1"/>
  <c r="CX198"/>
  <c r="FR198"/>
  <c r="GK198"/>
  <c r="GL198"/>
  <c r="GN198"/>
  <c r="GP198"/>
  <c r="GV198"/>
  <c r="GX198" s="1"/>
  <c r="I199"/>
  <c r="V199"/>
  <c r="AC199"/>
  <c r="AD199"/>
  <c r="CR199" s="1"/>
  <c r="Q199" s="1"/>
  <c r="AE199"/>
  <c r="AF199"/>
  <c r="CT199" s="1"/>
  <c r="S199" s="1"/>
  <c r="AG199"/>
  <c r="AH199"/>
  <c r="CV199" s="1"/>
  <c r="U199" s="1"/>
  <c r="AI199"/>
  <c r="AJ199"/>
  <c r="CX199" s="1"/>
  <c r="W199" s="1"/>
  <c r="CQ199"/>
  <c r="P199" s="1"/>
  <c r="CS199"/>
  <c r="R199" s="1"/>
  <c r="GK199" s="1"/>
  <c r="CU199"/>
  <c r="T199" s="1"/>
  <c r="CW199"/>
  <c r="FR199"/>
  <c r="GL199"/>
  <c r="GN199"/>
  <c r="GP199"/>
  <c r="GV199"/>
  <c r="GX199"/>
  <c r="I200"/>
  <c r="AC200"/>
  <c r="CQ200" s="1"/>
  <c r="P200" s="1"/>
  <c r="AE200"/>
  <c r="AF200"/>
  <c r="AG200"/>
  <c r="CU200" s="1"/>
  <c r="T200" s="1"/>
  <c r="AH200"/>
  <c r="AI200"/>
  <c r="CW200" s="1"/>
  <c r="V200" s="1"/>
  <c r="AJ200"/>
  <c r="CT200"/>
  <c r="S200" s="1"/>
  <c r="CV200"/>
  <c r="U200" s="1"/>
  <c r="CX200"/>
  <c r="W200" s="1"/>
  <c r="GL200"/>
  <c r="GN200"/>
  <c r="GO200"/>
  <c r="GP200"/>
  <c r="GV200"/>
  <c r="GX200" s="1"/>
  <c r="I201"/>
  <c r="P201"/>
  <c r="AC201"/>
  <c r="AD201"/>
  <c r="AE201"/>
  <c r="AF201"/>
  <c r="CT201" s="1"/>
  <c r="S201" s="1"/>
  <c r="CY201" s="1"/>
  <c r="X201" s="1"/>
  <c r="AG201"/>
  <c r="AH201"/>
  <c r="CV201" s="1"/>
  <c r="U201" s="1"/>
  <c r="AI201"/>
  <c r="AJ201"/>
  <c r="CX201" s="1"/>
  <c r="W201" s="1"/>
  <c r="CQ201"/>
  <c r="CS201"/>
  <c r="R201" s="1"/>
  <c r="GK201" s="1"/>
  <c r="CU201"/>
  <c r="T201" s="1"/>
  <c r="CW201"/>
  <c r="V201" s="1"/>
  <c r="GL201"/>
  <c r="BZ206" s="1"/>
  <c r="GN201"/>
  <c r="GO201"/>
  <c r="GP201"/>
  <c r="GV201"/>
  <c r="GX201"/>
  <c r="I202"/>
  <c r="S202"/>
  <c r="AC202"/>
  <c r="AE202"/>
  <c r="CS202" s="1"/>
  <c r="R202" s="1"/>
  <c r="AF202"/>
  <c r="AG202"/>
  <c r="CU202" s="1"/>
  <c r="T202" s="1"/>
  <c r="AH202"/>
  <c r="AI202"/>
  <c r="CW202" s="1"/>
  <c r="V202" s="1"/>
  <c r="AJ202"/>
  <c r="CT202"/>
  <c r="CV202"/>
  <c r="U202" s="1"/>
  <c r="CX202"/>
  <c r="W202" s="1"/>
  <c r="GK202"/>
  <c r="GL202"/>
  <c r="GN202"/>
  <c r="GO202"/>
  <c r="GP202"/>
  <c r="GV202"/>
  <c r="GX202" s="1"/>
  <c r="S203"/>
  <c r="AC203"/>
  <c r="AE203"/>
  <c r="CS203" s="1"/>
  <c r="R203" s="1"/>
  <c r="AF203"/>
  <c r="AG203"/>
  <c r="CU203" s="1"/>
  <c r="T203" s="1"/>
  <c r="AH203"/>
  <c r="AI203"/>
  <c r="CW203" s="1"/>
  <c r="V203" s="1"/>
  <c r="AJ203"/>
  <c r="CT203"/>
  <c r="CV203"/>
  <c r="U203" s="1"/>
  <c r="CX203"/>
  <c r="W203" s="1"/>
  <c r="FR203"/>
  <c r="GK203"/>
  <c r="GL203"/>
  <c r="GO203"/>
  <c r="GP203"/>
  <c r="GV203"/>
  <c r="GX203" s="1"/>
  <c r="S204"/>
  <c r="AC204"/>
  <c r="AE204"/>
  <c r="CS204" s="1"/>
  <c r="R204" s="1"/>
  <c r="AF204"/>
  <c r="AG204"/>
  <c r="CU204" s="1"/>
  <c r="T204" s="1"/>
  <c r="AH204"/>
  <c r="AI204"/>
  <c r="CW204" s="1"/>
  <c r="V204" s="1"/>
  <c r="AJ204"/>
  <c r="CT204"/>
  <c r="CV204"/>
  <c r="U204" s="1"/>
  <c r="CX204"/>
  <c r="W204" s="1"/>
  <c r="FR204"/>
  <c r="GK204"/>
  <c r="GL204"/>
  <c r="GO204"/>
  <c r="GP204"/>
  <c r="GV204"/>
  <c r="GX204" s="1"/>
  <c r="B206"/>
  <c r="B196" s="1"/>
  <c r="C206"/>
  <c r="C196" s="1"/>
  <c r="D206"/>
  <c r="D196" s="1"/>
  <c r="F206"/>
  <c r="F196" s="1"/>
  <c r="G206"/>
  <c r="G196" s="1"/>
  <c r="BB206"/>
  <c r="BB196" s="1"/>
  <c r="BX206"/>
  <c r="AO206" s="1"/>
  <c r="CD206"/>
  <c r="CK206"/>
  <c r="CK196" s="1"/>
  <c r="CL206"/>
  <c r="B236"/>
  <c r="B148" s="1"/>
  <c r="C236"/>
  <c r="C148" s="1"/>
  <c r="D236"/>
  <c r="D148" s="1"/>
  <c r="F236"/>
  <c r="F148" s="1"/>
  <c r="G236"/>
  <c r="G148" s="1"/>
  <c r="AO236"/>
  <c r="D268"/>
  <c r="E270"/>
  <c r="Z270"/>
  <c r="AA270"/>
  <c r="AB270"/>
  <c r="AC270"/>
  <c r="AD270"/>
  <c r="AE270"/>
  <c r="AF270"/>
  <c r="AG270"/>
  <c r="AH270"/>
  <c r="AI270"/>
  <c r="AJ270"/>
  <c r="AK270"/>
  <c r="AL270"/>
  <c r="AM270"/>
  <c r="AN270"/>
  <c r="BD270"/>
  <c r="BE270"/>
  <c r="BF270"/>
  <c r="BG270"/>
  <c r="BH270"/>
  <c r="BI270"/>
  <c r="BJ270"/>
  <c r="BK270"/>
  <c r="BL270"/>
  <c r="BM270"/>
  <c r="BN270"/>
  <c r="BO270"/>
  <c r="BP270"/>
  <c r="BQ270"/>
  <c r="BR270"/>
  <c r="BS270"/>
  <c r="BT270"/>
  <c r="BU270"/>
  <c r="BV270"/>
  <c r="BW270"/>
  <c r="BX270"/>
  <c r="BY270"/>
  <c r="BZ270"/>
  <c r="CA270"/>
  <c r="CB270"/>
  <c r="CC270"/>
  <c r="CD270"/>
  <c r="CE270"/>
  <c r="CF270"/>
  <c r="CG270"/>
  <c r="CH270"/>
  <c r="CI270"/>
  <c r="CJ270"/>
  <c r="CK270"/>
  <c r="CL270"/>
  <c r="CM270"/>
  <c r="CN270"/>
  <c r="CO270"/>
  <c r="CP270"/>
  <c r="CQ270"/>
  <c r="CR270"/>
  <c r="CS270"/>
  <c r="CT270"/>
  <c r="CU270"/>
  <c r="CV270"/>
  <c r="CW270"/>
  <c r="CX270"/>
  <c r="CY270"/>
  <c r="CZ270"/>
  <c r="DA270"/>
  <c r="DB270"/>
  <c r="DC270"/>
  <c r="DD270"/>
  <c r="DE270"/>
  <c r="DF270"/>
  <c r="DG270"/>
  <c r="DH270"/>
  <c r="DI270"/>
  <c r="DJ270"/>
  <c r="DK270"/>
  <c r="DL270"/>
  <c r="DM270"/>
  <c r="DN270"/>
  <c r="DO270"/>
  <c r="DP270"/>
  <c r="DQ270"/>
  <c r="DR270"/>
  <c r="DS270"/>
  <c r="DT270"/>
  <c r="DU270"/>
  <c r="DV270"/>
  <c r="DW270"/>
  <c r="DX270"/>
  <c r="DY270"/>
  <c r="DZ270"/>
  <c r="EA270"/>
  <c r="EB270"/>
  <c r="EC270"/>
  <c r="ED270"/>
  <c r="EE270"/>
  <c r="EF270"/>
  <c r="EG270"/>
  <c r="EH270"/>
  <c r="EI270"/>
  <c r="EJ270"/>
  <c r="EK270"/>
  <c r="EL270"/>
  <c r="EM270"/>
  <c r="EN270"/>
  <c r="EO270"/>
  <c r="EP270"/>
  <c r="EQ270"/>
  <c r="ER270"/>
  <c r="ES270"/>
  <c r="ET270"/>
  <c r="EU270"/>
  <c r="EV270"/>
  <c r="EW270"/>
  <c r="EX270"/>
  <c r="EY270"/>
  <c r="EZ270"/>
  <c r="FA270"/>
  <c r="FB270"/>
  <c r="FC270"/>
  <c r="FD270"/>
  <c r="FE270"/>
  <c r="FF270"/>
  <c r="FG270"/>
  <c r="FH270"/>
  <c r="FI270"/>
  <c r="FJ270"/>
  <c r="FK270"/>
  <c r="FL270"/>
  <c r="FM270"/>
  <c r="FN270"/>
  <c r="FO270"/>
  <c r="FP270"/>
  <c r="FQ270"/>
  <c r="FR270"/>
  <c r="FS270"/>
  <c r="FT270"/>
  <c r="FU270"/>
  <c r="FV270"/>
  <c r="FW270"/>
  <c r="FX270"/>
  <c r="FY270"/>
  <c r="FZ270"/>
  <c r="GA270"/>
  <c r="GB270"/>
  <c r="GC270"/>
  <c r="GD270"/>
  <c r="GE270"/>
  <c r="GF270"/>
  <c r="GG270"/>
  <c r="GH270"/>
  <c r="GI270"/>
  <c r="GJ270"/>
  <c r="GK270"/>
  <c r="GL270"/>
  <c r="GM270"/>
  <c r="GN270"/>
  <c r="GO270"/>
  <c r="GP270"/>
  <c r="GQ270"/>
  <c r="GR270"/>
  <c r="GS270"/>
  <c r="GT270"/>
  <c r="GU270"/>
  <c r="GV270"/>
  <c r="GW270"/>
  <c r="GX270"/>
  <c r="D272"/>
  <c r="E274"/>
  <c r="Z274"/>
  <c r="AA274"/>
  <c r="AM274"/>
  <c r="AN274"/>
  <c r="BD274"/>
  <c r="BE274"/>
  <c r="BF274"/>
  <c r="BG274"/>
  <c r="BH274"/>
  <c r="BI274"/>
  <c r="BJ274"/>
  <c r="BK274"/>
  <c r="BL274"/>
  <c r="BM274"/>
  <c r="BN274"/>
  <c r="BO274"/>
  <c r="BP274"/>
  <c r="BQ274"/>
  <c r="BR274"/>
  <c r="BS274"/>
  <c r="BT274"/>
  <c r="BU274"/>
  <c r="BV274"/>
  <c r="BW274"/>
  <c r="CM274"/>
  <c r="CN274"/>
  <c r="CO274"/>
  <c r="CP274"/>
  <c r="CQ274"/>
  <c r="CR274"/>
  <c r="CS274"/>
  <c r="CT274"/>
  <c r="CU274"/>
  <c r="CV274"/>
  <c r="CW274"/>
  <c r="CX274"/>
  <c r="CY274"/>
  <c r="CZ274"/>
  <c r="DA274"/>
  <c r="DB274"/>
  <c r="DC274"/>
  <c r="DD274"/>
  <c r="DE274"/>
  <c r="DF274"/>
  <c r="DG274"/>
  <c r="DH274"/>
  <c r="DI274"/>
  <c r="DJ274"/>
  <c r="DK274"/>
  <c r="DL274"/>
  <c r="DM274"/>
  <c r="DN274"/>
  <c r="DO274"/>
  <c r="DP274"/>
  <c r="DQ274"/>
  <c r="DR274"/>
  <c r="DS274"/>
  <c r="DT274"/>
  <c r="DU274"/>
  <c r="DV274"/>
  <c r="DW274"/>
  <c r="DX274"/>
  <c r="DY274"/>
  <c r="DZ274"/>
  <c r="EA274"/>
  <c r="EB274"/>
  <c r="EC274"/>
  <c r="ED274"/>
  <c r="EE274"/>
  <c r="EF274"/>
  <c r="EG274"/>
  <c r="EH274"/>
  <c r="EI274"/>
  <c r="EJ274"/>
  <c r="EK274"/>
  <c r="EL274"/>
  <c r="EM274"/>
  <c r="EN274"/>
  <c r="EO274"/>
  <c r="EP274"/>
  <c r="EQ274"/>
  <c r="ER274"/>
  <c r="ES274"/>
  <c r="ET274"/>
  <c r="EU274"/>
  <c r="EV274"/>
  <c r="EW274"/>
  <c r="EX274"/>
  <c r="EY274"/>
  <c r="EZ274"/>
  <c r="FA274"/>
  <c r="FB274"/>
  <c r="FC274"/>
  <c r="FD274"/>
  <c r="FE274"/>
  <c r="FF274"/>
  <c r="FG274"/>
  <c r="FH274"/>
  <c r="FI274"/>
  <c r="FJ274"/>
  <c r="FK274"/>
  <c r="FL274"/>
  <c r="FM274"/>
  <c r="FN274"/>
  <c r="FO274"/>
  <c r="FP274"/>
  <c r="FQ274"/>
  <c r="FR274"/>
  <c r="FS274"/>
  <c r="FT274"/>
  <c r="FU274"/>
  <c r="FV274"/>
  <c r="FW274"/>
  <c r="FX274"/>
  <c r="FY274"/>
  <c r="FZ274"/>
  <c r="GA274"/>
  <c r="GB274"/>
  <c r="GC274"/>
  <c r="GD274"/>
  <c r="GE274"/>
  <c r="GF274"/>
  <c r="GG274"/>
  <c r="GH274"/>
  <c r="GI274"/>
  <c r="GJ274"/>
  <c r="GK274"/>
  <c r="GL274"/>
  <c r="GM274"/>
  <c r="GN274"/>
  <c r="GO274"/>
  <c r="GP274"/>
  <c r="GQ274"/>
  <c r="GR274"/>
  <c r="GS274"/>
  <c r="GT274"/>
  <c r="GU274"/>
  <c r="GV274"/>
  <c r="GW274"/>
  <c r="GX274"/>
  <c r="C276"/>
  <c r="D276"/>
  <c r="I276"/>
  <c r="AC276"/>
  <c r="CQ276" s="1"/>
  <c r="P276" s="1"/>
  <c r="AE276"/>
  <c r="CS276" s="1"/>
  <c r="R276" s="1"/>
  <c r="AF276"/>
  <c r="CT276" s="1"/>
  <c r="S276" s="1"/>
  <c r="AG276"/>
  <c r="CU276" s="1"/>
  <c r="T276" s="1"/>
  <c r="AH276"/>
  <c r="AI276"/>
  <c r="CW276" s="1"/>
  <c r="V276" s="1"/>
  <c r="AJ276"/>
  <c r="CX276" s="1"/>
  <c r="W276" s="1"/>
  <c r="CV276"/>
  <c r="U276" s="1"/>
  <c r="FR276"/>
  <c r="GL276"/>
  <c r="GN276"/>
  <c r="GP276"/>
  <c r="GV276"/>
  <c r="GX276" s="1"/>
  <c r="C277"/>
  <c r="D277"/>
  <c r="I277"/>
  <c r="AC277"/>
  <c r="CQ277" s="1"/>
  <c r="P277" s="1"/>
  <c r="AD277"/>
  <c r="CR277" s="1"/>
  <c r="Q277" s="1"/>
  <c r="AE277"/>
  <c r="AF277"/>
  <c r="CT277" s="1"/>
  <c r="S277" s="1"/>
  <c r="AG277"/>
  <c r="CU277" s="1"/>
  <c r="T277" s="1"/>
  <c r="AH277"/>
  <c r="CV277" s="1"/>
  <c r="U277" s="1"/>
  <c r="AI277"/>
  <c r="AJ277"/>
  <c r="CX277" s="1"/>
  <c r="W277" s="1"/>
  <c r="CS277"/>
  <c r="R277" s="1"/>
  <c r="GK277" s="1"/>
  <c r="CW277"/>
  <c r="V277" s="1"/>
  <c r="FR277"/>
  <c r="GL277"/>
  <c r="GN277"/>
  <c r="GP277"/>
  <c r="GV277"/>
  <c r="GX277"/>
  <c r="C278"/>
  <c r="D278"/>
  <c r="I278"/>
  <c r="AC278"/>
  <c r="CQ278" s="1"/>
  <c r="P278" s="1"/>
  <c r="AD278"/>
  <c r="CR278" s="1"/>
  <c r="Q278" s="1"/>
  <c r="AE278"/>
  <c r="CS278" s="1"/>
  <c r="R278" s="1"/>
  <c r="GK278" s="1"/>
  <c r="AF278"/>
  <c r="AG278"/>
  <c r="CU278" s="1"/>
  <c r="T278" s="1"/>
  <c r="AH278"/>
  <c r="CV278" s="1"/>
  <c r="U278" s="1"/>
  <c r="AI278"/>
  <c r="CW278" s="1"/>
  <c r="V278" s="1"/>
  <c r="AJ278"/>
  <c r="CT278"/>
  <c r="S278" s="1"/>
  <c r="CX278"/>
  <c r="W278" s="1"/>
  <c r="FR278"/>
  <c r="GL278"/>
  <c r="GN278"/>
  <c r="GP278"/>
  <c r="GV278"/>
  <c r="GX278" s="1"/>
  <c r="C279"/>
  <c r="D279"/>
  <c r="I279"/>
  <c r="AC279"/>
  <c r="AD279"/>
  <c r="AB279" s="1"/>
  <c r="AE279"/>
  <c r="CS279" s="1"/>
  <c r="R279" s="1"/>
  <c r="GK279" s="1"/>
  <c r="AF279"/>
  <c r="CT279" s="1"/>
  <c r="S279" s="1"/>
  <c r="AG279"/>
  <c r="AH279"/>
  <c r="CV279" s="1"/>
  <c r="U279" s="1"/>
  <c r="AI279"/>
  <c r="CW279" s="1"/>
  <c r="V279" s="1"/>
  <c r="AJ279"/>
  <c r="CX279" s="1"/>
  <c r="W279" s="1"/>
  <c r="CQ279"/>
  <c r="P279" s="1"/>
  <c r="CU279"/>
  <c r="T279" s="1"/>
  <c r="FR279"/>
  <c r="GL279"/>
  <c r="GN279"/>
  <c r="GP279"/>
  <c r="GV279"/>
  <c r="GX279" s="1"/>
  <c r="C280"/>
  <c r="D280"/>
  <c r="I280"/>
  <c r="AC280"/>
  <c r="CQ280" s="1"/>
  <c r="P280" s="1"/>
  <c r="AE280"/>
  <c r="CS280" s="1"/>
  <c r="R280" s="1"/>
  <c r="GK280" s="1"/>
  <c r="AF280"/>
  <c r="CT280" s="1"/>
  <c r="S280" s="1"/>
  <c r="AG280"/>
  <c r="CU280" s="1"/>
  <c r="T280" s="1"/>
  <c r="AH280"/>
  <c r="AI280"/>
  <c r="CW280" s="1"/>
  <c r="V280" s="1"/>
  <c r="AJ280"/>
  <c r="CX280" s="1"/>
  <c r="W280" s="1"/>
  <c r="CV280"/>
  <c r="U280" s="1"/>
  <c r="FR280"/>
  <c r="GL280"/>
  <c r="GN280"/>
  <c r="GP280"/>
  <c r="GV280"/>
  <c r="GX280" s="1"/>
  <c r="C281"/>
  <c r="D281"/>
  <c r="I281"/>
  <c r="AC281"/>
  <c r="CQ281" s="1"/>
  <c r="P281" s="1"/>
  <c r="AD281"/>
  <c r="CR281" s="1"/>
  <c r="Q281" s="1"/>
  <c r="AE281"/>
  <c r="AF281"/>
  <c r="CT281" s="1"/>
  <c r="S281" s="1"/>
  <c r="AG281"/>
  <c r="CU281" s="1"/>
  <c r="T281" s="1"/>
  <c r="AH281"/>
  <c r="CV281" s="1"/>
  <c r="U281" s="1"/>
  <c r="AI281"/>
  <c r="AJ281"/>
  <c r="CX281" s="1"/>
  <c r="W281" s="1"/>
  <c r="CS281"/>
  <c r="R281" s="1"/>
  <c r="GK281" s="1"/>
  <c r="CW281"/>
  <c r="V281" s="1"/>
  <c r="FR281"/>
  <c r="GL281"/>
  <c r="GN281"/>
  <c r="GP281"/>
  <c r="GV281"/>
  <c r="GX281"/>
  <c r="C282"/>
  <c r="D282"/>
  <c r="I282"/>
  <c r="AC282"/>
  <c r="CQ282" s="1"/>
  <c r="P282" s="1"/>
  <c r="AD282"/>
  <c r="CR282" s="1"/>
  <c r="Q282" s="1"/>
  <c r="AE282"/>
  <c r="CS282" s="1"/>
  <c r="R282" s="1"/>
  <c r="GK282" s="1"/>
  <c r="AF282"/>
  <c r="AG282"/>
  <c r="CU282" s="1"/>
  <c r="T282" s="1"/>
  <c r="AH282"/>
  <c r="CV282" s="1"/>
  <c r="U282" s="1"/>
  <c r="AI282"/>
  <c r="CW282" s="1"/>
  <c r="V282" s="1"/>
  <c r="AJ282"/>
  <c r="CT282"/>
  <c r="S282" s="1"/>
  <c r="CX282"/>
  <c r="W282" s="1"/>
  <c r="FR282"/>
  <c r="GL282"/>
  <c r="BZ286" s="1"/>
  <c r="GN282"/>
  <c r="GP282"/>
  <c r="CD286" s="1"/>
  <c r="GV282"/>
  <c r="GX282" s="1"/>
  <c r="C283"/>
  <c r="D283"/>
  <c r="I283"/>
  <c r="AC283"/>
  <c r="AD283"/>
  <c r="AB283" s="1"/>
  <c r="AE283"/>
  <c r="CS283" s="1"/>
  <c r="R283" s="1"/>
  <c r="GK283" s="1"/>
  <c r="AF283"/>
  <c r="CT283" s="1"/>
  <c r="S283" s="1"/>
  <c r="AG283"/>
  <c r="AH283"/>
  <c r="CV283" s="1"/>
  <c r="U283" s="1"/>
  <c r="AI283"/>
  <c r="CW283" s="1"/>
  <c r="V283" s="1"/>
  <c r="AJ283"/>
  <c r="CX283" s="1"/>
  <c r="W283" s="1"/>
  <c r="CQ283"/>
  <c r="P283" s="1"/>
  <c r="CU283"/>
  <c r="T283" s="1"/>
  <c r="FR283"/>
  <c r="GL283"/>
  <c r="GN283"/>
  <c r="GP283"/>
  <c r="GV283"/>
  <c r="GX283" s="1"/>
  <c r="C284"/>
  <c r="D284"/>
  <c r="I284"/>
  <c r="AC284"/>
  <c r="CQ284" s="1"/>
  <c r="P284" s="1"/>
  <c r="AE284"/>
  <c r="CS284" s="1"/>
  <c r="R284" s="1"/>
  <c r="GK284" s="1"/>
  <c r="AF284"/>
  <c r="CT284" s="1"/>
  <c r="S284" s="1"/>
  <c r="AG284"/>
  <c r="CU284" s="1"/>
  <c r="T284" s="1"/>
  <c r="AH284"/>
  <c r="AI284"/>
  <c r="CW284" s="1"/>
  <c r="V284" s="1"/>
  <c r="AJ284"/>
  <c r="CX284" s="1"/>
  <c r="W284" s="1"/>
  <c r="CV284"/>
  <c r="U284" s="1"/>
  <c r="FR284"/>
  <c r="GL284"/>
  <c r="GN284"/>
  <c r="GP284"/>
  <c r="GV284"/>
  <c r="GX284" s="1"/>
  <c r="B286"/>
  <c r="B274" s="1"/>
  <c r="C286"/>
  <c r="C274" s="1"/>
  <c r="D286"/>
  <c r="D274" s="1"/>
  <c r="F286"/>
  <c r="F274" s="1"/>
  <c r="G286"/>
  <c r="G274" s="1"/>
  <c r="BX286"/>
  <c r="AO286" s="1"/>
  <c r="BY286"/>
  <c r="AP286" s="1"/>
  <c r="CB286"/>
  <c r="AS286" s="1"/>
  <c r="CK286"/>
  <c r="BB286" s="1"/>
  <c r="CL286"/>
  <c r="CL274" s="1"/>
  <c r="D316"/>
  <c r="E318"/>
  <c r="Z318"/>
  <c r="AA318"/>
  <c r="AM318"/>
  <c r="AN318"/>
  <c r="BD318"/>
  <c r="BE318"/>
  <c r="BF318"/>
  <c r="BG318"/>
  <c r="BH318"/>
  <c r="BI318"/>
  <c r="BJ318"/>
  <c r="BK318"/>
  <c r="BL318"/>
  <c r="BM318"/>
  <c r="BN318"/>
  <c r="BO318"/>
  <c r="BP318"/>
  <c r="BQ318"/>
  <c r="BR318"/>
  <c r="BS318"/>
  <c r="BT318"/>
  <c r="BU318"/>
  <c r="BV318"/>
  <c r="BW318"/>
  <c r="CM318"/>
  <c r="CN318"/>
  <c r="CO318"/>
  <c r="CP318"/>
  <c r="CQ318"/>
  <c r="CR318"/>
  <c r="CS318"/>
  <c r="CT318"/>
  <c r="CU318"/>
  <c r="CV318"/>
  <c r="CW318"/>
  <c r="CX318"/>
  <c r="CY318"/>
  <c r="CZ318"/>
  <c r="DA318"/>
  <c r="DB318"/>
  <c r="DC318"/>
  <c r="DD318"/>
  <c r="DE318"/>
  <c r="DF318"/>
  <c r="DG318"/>
  <c r="DH318"/>
  <c r="DI318"/>
  <c r="DJ318"/>
  <c r="DK318"/>
  <c r="DL318"/>
  <c r="DM318"/>
  <c r="DN318"/>
  <c r="DO318"/>
  <c r="DP318"/>
  <c r="DQ318"/>
  <c r="DR318"/>
  <c r="DS318"/>
  <c r="DT318"/>
  <c r="DU318"/>
  <c r="DV318"/>
  <c r="DW318"/>
  <c r="DX318"/>
  <c r="DY318"/>
  <c r="DZ318"/>
  <c r="EA318"/>
  <c r="EB318"/>
  <c r="EC318"/>
  <c r="ED318"/>
  <c r="EE318"/>
  <c r="EF318"/>
  <c r="EG318"/>
  <c r="EH318"/>
  <c r="EI318"/>
  <c r="EJ318"/>
  <c r="EK318"/>
  <c r="EL318"/>
  <c r="EM318"/>
  <c r="EN318"/>
  <c r="EO318"/>
  <c r="EP318"/>
  <c r="EQ318"/>
  <c r="ER318"/>
  <c r="ES318"/>
  <c r="ET318"/>
  <c r="EU318"/>
  <c r="EV318"/>
  <c r="EW318"/>
  <c r="EX318"/>
  <c r="EY318"/>
  <c r="EZ318"/>
  <c r="FA318"/>
  <c r="FB318"/>
  <c r="FC318"/>
  <c r="FD318"/>
  <c r="FE318"/>
  <c r="FF318"/>
  <c r="FG318"/>
  <c r="FH318"/>
  <c r="FI318"/>
  <c r="FJ318"/>
  <c r="FK318"/>
  <c r="FL318"/>
  <c r="FM318"/>
  <c r="FN318"/>
  <c r="FO318"/>
  <c r="FP318"/>
  <c r="FQ318"/>
  <c r="FR318"/>
  <c r="FS318"/>
  <c r="FT318"/>
  <c r="FU318"/>
  <c r="FV318"/>
  <c r="FW318"/>
  <c r="FX318"/>
  <c r="FY318"/>
  <c r="FZ318"/>
  <c r="GA318"/>
  <c r="GB318"/>
  <c r="GC318"/>
  <c r="GD318"/>
  <c r="GE318"/>
  <c r="GF318"/>
  <c r="GG318"/>
  <c r="GH318"/>
  <c r="GI318"/>
  <c r="GJ318"/>
  <c r="GK318"/>
  <c r="GL318"/>
  <c r="GM318"/>
  <c r="GN318"/>
  <c r="GO318"/>
  <c r="GP318"/>
  <c r="GQ318"/>
  <c r="GR318"/>
  <c r="GS318"/>
  <c r="GT318"/>
  <c r="GU318"/>
  <c r="GV318"/>
  <c r="GW318"/>
  <c r="GX318"/>
  <c r="I320"/>
  <c r="AC320"/>
  <c r="CQ320" s="1"/>
  <c r="P320" s="1"/>
  <c r="AE320"/>
  <c r="CS320" s="1"/>
  <c r="R320" s="1"/>
  <c r="AF320"/>
  <c r="CT320" s="1"/>
  <c r="S320" s="1"/>
  <c r="AG320"/>
  <c r="CU320" s="1"/>
  <c r="T320" s="1"/>
  <c r="AH320"/>
  <c r="AI320"/>
  <c r="CW320" s="1"/>
  <c r="V320" s="1"/>
  <c r="AJ320"/>
  <c r="CX320" s="1"/>
  <c r="W320" s="1"/>
  <c r="CV320"/>
  <c r="U320" s="1"/>
  <c r="FR320"/>
  <c r="GL320"/>
  <c r="GN320"/>
  <c r="GP320"/>
  <c r="GV320"/>
  <c r="GX320" s="1"/>
  <c r="I321"/>
  <c r="AC321"/>
  <c r="AD321"/>
  <c r="AB321" s="1"/>
  <c r="AE321"/>
  <c r="CS321" s="1"/>
  <c r="R321" s="1"/>
  <c r="GK321" s="1"/>
  <c r="AF321"/>
  <c r="CT321" s="1"/>
  <c r="S321" s="1"/>
  <c r="AG321"/>
  <c r="AH321"/>
  <c r="CV321" s="1"/>
  <c r="U321" s="1"/>
  <c r="AI321"/>
  <c r="CW321" s="1"/>
  <c r="V321" s="1"/>
  <c r="AJ321"/>
  <c r="CX321" s="1"/>
  <c r="W321" s="1"/>
  <c r="CQ321"/>
  <c r="P321" s="1"/>
  <c r="CU321"/>
  <c r="T321" s="1"/>
  <c r="FR321"/>
  <c r="GL321"/>
  <c r="BZ328" s="1"/>
  <c r="GN321"/>
  <c r="GP321"/>
  <c r="GV321"/>
  <c r="GX321" s="1"/>
  <c r="I322"/>
  <c r="AC322"/>
  <c r="CQ322" s="1"/>
  <c r="P322" s="1"/>
  <c r="AD322"/>
  <c r="CR322" s="1"/>
  <c r="Q322" s="1"/>
  <c r="AE322"/>
  <c r="CS322" s="1"/>
  <c r="R322" s="1"/>
  <c r="GK322" s="1"/>
  <c r="AF322"/>
  <c r="AG322"/>
  <c r="CU322" s="1"/>
  <c r="T322" s="1"/>
  <c r="AH322"/>
  <c r="CV322" s="1"/>
  <c r="U322" s="1"/>
  <c r="AI322"/>
  <c r="CW322" s="1"/>
  <c r="V322" s="1"/>
  <c r="AJ322"/>
  <c r="CT322"/>
  <c r="S322" s="1"/>
  <c r="CX322"/>
  <c r="W322" s="1"/>
  <c r="GL322"/>
  <c r="GN322"/>
  <c r="GO322"/>
  <c r="GP322"/>
  <c r="GV322"/>
  <c r="GX322" s="1"/>
  <c r="I323"/>
  <c r="AC323"/>
  <c r="CQ323" s="1"/>
  <c r="P323" s="1"/>
  <c r="AD323"/>
  <c r="CR323" s="1"/>
  <c r="Q323" s="1"/>
  <c r="AE323"/>
  <c r="AF323"/>
  <c r="CT323" s="1"/>
  <c r="S323" s="1"/>
  <c r="AG323"/>
  <c r="CU323" s="1"/>
  <c r="T323" s="1"/>
  <c r="AH323"/>
  <c r="CV323" s="1"/>
  <c r="U323" s="1"/>
  <c r="AI323"/>
  <c r="AJ323"/>
  <c r="CX323" s="1"/>
  <c r="W323" s="1"/>
  <c r="CS323"/>
  <c r="R323" s="1"/>
  <c r="GK323" s="1"/>
  <c r="CW323"/>
  <c r="V323" s="1"/>
  <c r="GL323"/>
  <c r="GN323"/>
  <c r="GO323"/>
  <c r="GP323"/>
  <c r="GV323"/>
  <c r="GX323"/>
  <c r="I324"/>
  <c r="AC324"/>
  <c r="CQ324" s="1"/>
  <c r="P324" s="1"/>
  <c r="AE324"/>
  <c r="CS324" s="1"/>
  <c r="R324" s="1"/>
  <c r="GK324" s="1"/>
  <c r="AF324"/>
  <c r="CT324" s="1"/>
  <c r="S324" s="1"/>
  <c r="AG324"/>
  <c r="CU324" s="1"/>
  <c r="T324" s="1"/>
  <c r="AH324"/>
  <c r="AI324"/>
  <c r="CW324" s="1"/>
  <c r="V324" s="1"/>
  <c r="AJ324"/>
  <c r="CX324" s="1"/>
  <c r="W324" s="1"/>
  <c r="CV324"/>
  <c r="U324" s="1"/>
  <c r="GL324"/>
  <c r="GN324"/>
  <c r="GO324"/>
  <c r="GP324"/>
  <c r="GV324"/>
  <c r="GX324" s="1"/>
  <c r="AC325"/>
  <c r="CQ325" s="1"/>
  <c r="P325" s="1"/>
  <c r="AE325"/>
  <c r="CS325" s="1"/>
  <c r="R325" s="1"/>
  <c r="GK325" s="1"/>
  <c r="AF325"/>
  <c r="CT325" s="1"/>
  <c r="S325" s="1"/>
  <c r="AG325"/>
  <c r="CU325" s="1"/>
  <c r="T325" s="1"/>
  <c r="AH325"/>
  <c r="AI325"/>
  <c r="CW325" s="1"/>
  <c r="V325" s="1"/>
  <c r="AJ325"/>
  <c r="CX325" s="1"/>
  <c r="W325" s="1"/>
  <c r="CV325"/>
  <c r="U325" s="1"/>
  <c r="FR325"/>
  <c r="GL325"/>
  <c r="GO325"/>
  <c r="GP325"/>
  <c r="GV325"/>
  <c r="GX325" s="1"/>
  <c r="AC326"/>
  <c r="CQ326" s="1"/>
  <c r="P326" s="1"/>
  <c r="AE326"/>
  <c r="CS326" s="1"/>
  <c r="R326" s="1"/>
  <c r="GK326" s="1"/>
  <c r="AF326"/>
  <c r="CT326" s="1"/>
  <c r="S326" s="1"/>
  <c r="AG326"/>
  <c r="CU326" s="1"/>
  <c r="T326" s="1"/>
  <c r="AH326"/>
  <c r="AI326"/>
  <c r="CW326" s="1"/>
  <c r="V326" s="1"/>
  <c r="AJ326"/>
  <c r="CX326" s="1"/>
  <c r="W326" s="1"/>
  <c r="CV326"/>
  <c r="U326" s="1"/>
  <c r="FR326"/>
  <c r="GL326"/>
  <c r="GO326"/>
  <c r="GP326"/>
  <c r="GV326"/>
  <c r="GX326"/>
  <c r="B328"/>
  <c r="B318" s="1"/>
  <c r="C328"/>
  <c r="C318" s="1"/>
  <c r="D328"/>
  <c r="D318" s="1"/>
  <c r="F328"/>
  <c r="F318" s="1"/>
  <c r="G328"/>
  <c r="G318" s="1"/>
  <c r="BX328"/>
  <c r="BX318" s="1"/>
  <c r="CD328"/>
  <c r="CD318" s="1"/>
  <c r="CK328"/>
  <c r="BB328" s="1"/>
  <c r="CL328"/>
  <c r="CL318" s="1"/>
  <c r="B358"/>
  <c r="B270" s="1"/>
  <c r="C358"/>
  <c r="C270" s="1"/>
  <c r="D358"/>
  <c r="D270" s="1"/>
  <c r="F358"/>
  <c r="F270" s="1"/>
  <c r="G358"/>
  <c r="G270" s="1"/>
  <c r="B390"/>
  <c r="B22" s="1"/>
  <c r="C390"/>
  <c r="C22" s="1"/>
  <c r="D390"/>
  <c r="D22" s="1"/>
  <c r="F390"/>
  <c r="F22" s="1"/>
  <c r="G390"/>
  <c r="G22" s="1"/>
  <c r="B422"/>
  <c r="B18" s="1"/>
  <c r="C422"/>
  <c r="C18" s="1"/>
  <c r="D422"/>
  <c r="D18" s="1"/>
  <c r="F422"/>
  <c r="F18" s="1"/>
  <c r="G422"/>
  <c r="G18" s="1"/>
  <c r="BZ318" l="1"/>
  <c r="AQ328"/>
  <c r="CZ321"/>
  <c r="Y321" s="1"/>
  <c r="CY321"/>
  <c r="X321" s="1"/>
  <c r="F341"/>
  <c r="BB318"/>
  <c r="CP323"/>
  <c r="O323" s="1"/>
  <c r="FR323"/>
  <c r="CP322"/>
  <c r="O322" s="1"/>
  <c r="FR322"/>
  <c r="BY328" s="1"/>
  <c r="F303"/>
  <c r="AS274"/>
  <c r="CZ282"/>
  <c r="Y282" s="1"/>
  <c r="CY282"/>
  <c r="X282" s="1"/>
  <c r="CY281"/>
  <c r="X281" s="1"/>
  <c r="CZ281"/>
  <c r="Y281" s="1"/>
  <c r="AF286"/>
  <c r="CZ276"/>
  <c r="Y276" s="1"/>
  <c r="CY276"/>
  <c r="X276" s="1"/>
  <c r="CZ326"/>
  <c r="Y326" s="1"/>
  <c r="CY326"/>
  <c r="X326" s="1"/>
  <c r="FR324"/>
  <c r="BB274"/>
  <c r="F299"/>
  <c r="BB358"/>
  <c r="CZ283"/>
  <c r="Y283" s="1"/>
  <c r="CY283"/>
  <c r="X283" s="1"/>
  <c r="CD274"/>
  <c r="AU286"/>
  <c r="CZ278"/>
  <c r="Y278" s="1"/>
  <c r="CY278"/>
  <c r="X278" s="1"/>
  <c r="CY277"/>
  <c r="X277" s="1"/>
  <c r="CZ277"/>
  <c r="Y277" s="1"/>
  <c r="AJ328"/>
  <c r="CP282"/>
  <c r="O282" s="1"/>
  <c r="AJ206"/>
  <c r="AH328"/>
  <c r="AG328"/>
  <c r="CP281"/>
  <c r="O281" s="1"/>
  <c r="CP278"/>
  <c r="O278" s="1"/>
  <c r="AH286"/>
  <c r="AG286"/>
  <c r="AC328"/>
  <c r="AO274"/>
  <c r="F290"/>
  <c r="CZ284"/>
  <c r="Y284" s="1"/>
  <c r="CY284"/>
  <c r="X284" s="1"/>
  <c r="CZ279"/>
  <c r="Y279" s="1"/>
  <c r="CY279"/>
  <c r="X279" s="1"/>
  <c r="AC286"/>
  <c r="CJ328"/>
  <c r="CP277"/>
  <c r="O277" s="1"/>
  <c r="CJ286"/>
  <c r="BZ274"/>
  <c r="AQ286"/>
  <c r="CZ280"/>
  <c r="Y280" s="1"/>
  <c r="CY280"/>
  <c r="X280" s="1"/>
  <c r="GK276"/>
  <c r="AE286"/>
  <c r="BZ196"/>
  <c r="AQ206"/>
  <c r="AI328"/>
  <c r="AI286"/>
  <c r="CZ324"/>
  <c r="Y324" s="1"/>
  <c r="CY324"/>
  <c r="X324" s="1"/>
  <c r="CY323"/>
  <c r="X323" s="1"/>
  <c r="CZ323"/>
  <c r="Y323" s="1"/>
  <c r="GK320"/>
  <c r="AE328"/>
  <c r="AP274"/>
  <c r="F295"/>
  <c r="CZ325"/>
  <c r="Y325" s="1"/>
  <c r="CY325"/>
  <c r="X325" s="1"/>
  <c r="CZ322"/>
  <c r="Y322" s="1"/>
  <c r="CY322"/>
  <c r="X322" s="1"/>
  <c r="AF328"/>
  <c r="CZ320"/>
  <c r="Y320" s="1"/>
  <c r="CY320"/>
  <c r="X320" s="1"/>
  <c r="AK328" s="1"/>
  <c r="CZ198"/>
  <c r="Y198" s="1"/>
  <c r="CY198"/>
  <c r="X198" s="1"/>
  <c r="AF206"/>
  <c r="CP321"/>
  <c r="O321" s="1"/>
  <c r="AJ286"/>
  <c r="CX249" i="3"/>
  <c r="CX253"/>
  <c r="CX248"/>
  <c r="CX252"/>
  <c r="CX247"/>
  <c r="CX251"/>
  <c r="CX255"/>
  <c r="CX250"/>
  <c r="CX254"/>
  <c r="CX217"/>
  <c r="CX216"/>
  <c r="CX220"/>
  <c r="CX215"/>
  <c r="CX219"/>
  <c r="CX218"/>
  <c r="CD196" i="1"/>
  <c r="AU206"/>
  <c r="CZ157"/>
  <c r="Y157" s="1"/>
  <c r="CY157"/>
  <c r="X157" s="1"/>
  <c r="GO157" s="1"/>
  <c r="AJ74"/>
  <c r="W84"/>
  <c r="BC328"/>
  <c r="AU328"/>
  <c r="AD326"/>
  <c r="AD325"/>
  <c r="AD324"/>
  <c r="AB322"/>
  <c r="AD320"/>
  <c r="CK318"/>
  <c r="CI286"/>
  <c r="BC286"/>
  <c r="AD284"/>
  <c r="AB282"/>
  <c r="AD280"/>
  <c r="AB278"/>
  <c r="AD276"/>
  <c r="CP199"/>
  <c r="O199" s="1"/>
  <c r="BB236"/>
  <c r="CP159"/>
  <c r="O159" s="1"/>
  <c r="AH164"/>
  <c r="AI84"/>
  <c r="CX241" i="3"/>
  <c r="CX245"/>
  <c r="CX240"/>
  <c r="CX244"/>
  <c r="CX239"/>
  <c r="CX243"/>
  <c r="CX242"/>
  <c r="CX246"/>
  <c r="CX201"/>
  <c r="CX205"/>
  <c r="CX209"/>
  <c r="CX213"/>
  <c r="CX204"/>
  <c r="CX208"/>
  <c r="CX212"/>
  <c r="CX203"/>
  <c r="CX207"/>
  <c r="CX211"/>
  <c r="CX202"/>
  <c r="CX206"/>
  <c r="CX210"/>
  <c r="CX214"/>
  <c r="F240" i="1"/>
  <c r="AO148"/>
  <c r="CZ204"/>
  <c r="Y204" s="1"/>
  <c r="CY204"/>
  <c r="X204" s="1"/>
  <c r="CZ203"/>
  <c r="Y203" s="1"/>
  <c r="CY203"/>
  <c r="X203" s="1"/>
  <c r="CZ202"/>
  <c r="Y202" s="1"/>
  <c r="CY202"/>
  <c r="X202" s="1"/>
  <c r="AB201"/>
  <c r="CR201"/>
  <c r="Q201" s="1"/>
  <c r="CP201"/>
  <c r="O201" s="1"/>
  <c r="FR201"/>
  <c r="F180"/>
  <c r="BC152"/>
  <c r="AO152"/>
  <c r="F168"/>
  <c r="CZ158"/>
  <c r="Y158" s="1"/>
  <c r="CY158"/>
  <c r="X158" s="1"/>
  <c r="BY152"/>
  <c r="CI164"/>
  <c r="AP164"/>
  <c r="GM157"/>
  <c r="CZ155"/>
  <c r="Y155" s="1"/>
  <c r="CY155"/>
  <c r="X155" s="1"/>
  <c r="GK154"/>
  <c r="AB323"/>
  <c r="AB281"/>
  <c r="AB277"/>
  <c r="CB274"/>
  <c r="BX274"/>
  <c r="AG206"/>
  <c r="AJ164"/>
  <c r="AI164"/>
  <c r="CX269" i="3"/>
  <c r="CX273"/>
  <c r="CX277"/>
  <c r="CX281"/>
  <c r="CX272"/>
  <c r="CX276"/>
  <c r="CX280"/>
  <c r="CX271"/>
  <c r="CX275"/>
  <c r="CX279"/>
  <c r="CX270"/>
  <c r="CX274"/>
  <c r="CX278"/>
  <c r="CX282"/>
  <c r="CX233"/>
  <c r="CX237"/>
  <c r="CX232"/>
  <c r="CX236"/>
  <c r="CX235"/>
  <c r="CX234"/>
  <c r="CX238"/>
  <c r="CX189"/>
  <c r="CX193"/>
  <c r="CX197"/>
  <c r="CX192"/>
  <c r="CX196"/>
  <c r="CX200"/>
  <c r="CX191"/>
  <c r="CX195"/>
  <c r="CX199"/>
  <c r="CX190"/>
  <c r="CX194"/>
  <c r="CX198"/>
  <c r="F210" i="1"/>
  <c r="AO196"/>
  <c r="FR200"/>
  <c r="CQ198"/>
  <c r="P198" s="1"/>
  <c r="AQ236"/>
  <c r="AQ152"/>
  <c r="F174"/>
  <c r="CZ161"/>
  <c r="Y161" s="1"/>
  <c r="CY161"/>
  <c r="X161" s="1"/>
  <c r="CY156"/>
  <c r="X156" s="1"/>
  <c r="AO328"/>
  <c r="CR321"/>
  <c r="Q321" s="1"/>
  <c r="CG286"/>
  <c r="CR283"/>
  <c r="Q283" s="1"/>
  <c r="CP283" s="1"/>
  <c r="O283" s="1"/>
  <c r="CR279"/>
  <c r="Q279" s="1"/>
  <c r="CP279" s="1"/>
  <c r="O279" s="1"/>
  <c r="CK274"/>
  <c r="BY274"/>
  <c r="F219"/>
  <c r="CJ164"/>
  <c r="CX257" i="3"/>
  <c r="CX261"/>
  <c r="CX265"/>
  <c r="CX256"/>
  <c r="CX260"/>
  <c r="CX264"/>
  <c r="CX268"/>
  <c r="CX259"/>
  <c r="CX263"/>
  <c r="CX267"/>
  <c r="CX258"/>
  <c r="CX262"/>
  <c r="CX266"/>
  <c r="CX221"/>
  <c r="CX225"/>
  <c r="CX229"/>
  <c r="CX224"/>
  <c r="CX228"/>
  <c r="CX223"/>
  <c r="CX227"/>
  <c r="CX231"/>
  <c r="CX222"/>
  <c r="CX226"/>
  <c r="CX230"/>
  <c r="CL196" i="1"/>
  <c r="BC206"/>
  <c r="BC236" s="1"/>
  <c r="CQ204"/>
  <c r="P204" s="1"/>
  <c r="CQ203"/>
  <c r="P203" s="1"/>
  <c r="CP203" s="1"/>
  <c r="O203" s="1"/>
  <c r="CQ202"/>
  <c r="P202" s="1"/>
  <c r="AD200"/>
  <c r="CR200" s="1"/>
  <c r="Q200" s="1"/>
  <c r="CP200" s="1"/>
  <c r="O200" s="1"/>
  <c r="CS200"/>
  <c r="R200" s="1"/>
  <c r="CY200" s="1"/>
  <c r="X200" s="1"/>
  <c r="CZ199"/>
  <c r="Y199" s="1"/>
  <c r="CY199"/>
  <c r="X199" s="1"/>
  <c r="F183"/>
  <c r="AU236"/>
  <c r="AU152"/>
  <c r="CZ162"/>
  <c r="Y162" s="1"/>
  <c r="CY162"/>
  <c r="X162" s="1"/>
  <c r="CZ159"/>
  <c r="Y159" s="1"/>
  <c r="CY159"/>
  <c r="X159" s="1"/>
  <c r="AS164"/>
  <c r="CB152"/>
  <c r="CZ154"/>
  <c r="Y154" s="1"/>
  <c r="CY154"/>
  <c r="X154" s="1"/>
  <c r="AF164"/>
  <c r="CG328"/>
  <c r="CZ201"/>
  <c r="Y201" s="1"/>
  <c r="AB199"/>
  <c r="CJ206"/>
  <c r="AH206"/>
  <c r="AI206"/>
  <c r="CP161"/>
  <c r="O161" s="1"/>
  <c r="CP156"/>
  <c r="O156" s="1"/>
  <c r="AG164"/>
  <c r="CX165" i="3"/>
  <c r="CX169"/>
  <c r="CX173"/>
  <c r="CX164"/>
  <c r="CX168"/>
  <c r="CX172"/>
  <c r="CX163"/>
  <c r="CX167"/>
  <c r="CX171"/>
  <c r="CX162"/>
  <c r="CX166"/>
  <c r="CX170"/>
  <c r="CX174"/>
  <c r="CX129"/>
  <c r="CX133"/>
  <c r="CX137"/>
  <c r="CX128"/>
  <c r="CX132"/>
  <c r="CX136"/>
  <c r="CX127"/>
  <c r="CX131"/>
  <c r="CX135"/>
  <c r="CX130"/>
  <c r="CX134"/>
  <c r="CD74" i="1"/>
  <c r="AU84"/>
  <c r="AB80"/>
  <c r="CR80"/>
  <c r="Q80" s="1"/>
  <c r="CP79"/>
  <c r="O79" s="1"/>
  <c r="FR79"/>
  <c r="CZ77"/>
  <c r="Y77" s="1"/>
  <c r="CY77"/>
  <c r="X77" s="1"/>
  <c r="BB30"/>
  <c r="F55"/>
  <c r="AB40"/>
  <c r="CR40"/>
  <c r="Q40" s="1"/>
  <c r="CP40" s="1"/>
  <c r="O40" s="1"/>
  <c r="CZ36"/>
  <c r="Y36" s="1"/>
  <c r="CY36"/>
  <c r="X36" s="1"/>
  <c r="AB32"/>
  <c r="CR32"/>
  <c r="Q32" s="1"/>
  <c r="AB161"/>
  <c r="AB157"/>
  <c r="CL152"/>
  <c r="CD152"/>
  <c r="BZ152"/>
  <c r="BB152"/>
  <c r="U84"/>
  <c r="AG84"/>
  <c r="AI42"/>
  <c r="CX153" i="3"/>
  <c r="CX157"/>
  <c r="CX161"/>
  <c r="CX156"/>
  <c r="CX160"/>
  <c r="CX155"/>
  <c r="CX159"/>
  <c r="CX154"/>
  <c r="CX158"/>
  <c r="CX121"/>
  <c r="CX125"/>
  <c r="CX124"/>
  <c r="CX123"/>
  <c r="CX122"/>
  <c r="CX126"/>
  <c r="BZ74" i="1"/>
  <c r="AQ84"/>
  <c r="CZ81"/>
  <c r="Y81" s="1"/>
  <c r="CY81"/>
  <c r="X81" s="1"/>
  <c r="CZ80"/>
  <c r="Y80" s="1"/>
  <c r="CY80"/>
  <c r="X80" s="1"/>
  <c r="CY79"/>
  <c r="X79" s="1"/>
  <c r="CZ79"/>
  <c r="Y79" s="1"/>
  <c r="AC84"/>
  <c r="F59"/>
  <c r="AS30"/>
  <c r="CZ40"/>
  <c r="Y40" s="1"/>
  <c r="CY40"/>
  <c r="X40" s="1"/>
  <c r="CZ34"/>
  <c r="Y34" s="1"/>
  <c r="CY34"/>
  <c r="X34" s="1"/>
  <c r="AF42"/>
  <c r="CZ32"/>
  <c r="Y32" s="1"/>
  <c r="CY32"/>
  <c r="X32" s="1"/>
  <c r="AD204"/>
  <c r="CR204" s="1"/>
  <c r="Q204" s="1"/>
  <c r="AD203"/>
  <c r="CR203" s="1"/>
  <c r="Q203" s="1"/>
  <c r="AD202"/>
  <c r="CR202" s="1"/>
  <c r="Q202" s="1"/>
  <c r="AB200"/>
  <c r="AD198"/>
  <c r="CR198" s="1"/>
  <c r="Q198" s="1"/>
  <c r="CQ162"/>
  <c r="P162" s="1"/>
  <c r="AD162"/>
  <c r="CR162" s="1"/>
  <c r="Q162" s="1"/>
  <c r="CS160"/>
  <c r="R160" s="1"/>
  <c r="GK160" s="1"/>
  <c r="AB160"/>
  <c r="CR159"/>
  <c r="Q159" s="1"/>
  <c r="CQ158"/>
  <c r="P158" s="1"/>
  <c r="CP158" s="1"/>
  <c r="O158" s="1"/>
  <c r="AD158"/>
  <c r="CR158" s="1"/>
  <c r="Q158" s="1"/>
  <c r="CS156"/>
  <c r="R156" s="1"/>
  <c r="GK156" s="1"/>
  <c r="AB156"/>
  <c r="CR155"/>
  <c r="Q155" s="1"/>
  <c r="CP155" s="1"/>
  <c r="O155" s="1"/>
  <c r="CQ154"/>
  <c r="P154" s="1"/>
  <c r="AD154"/>
  <c r="CR154" s="1"/>
  <c r="Q154" s="1"/>
  <c r="F127"/>
  <c r="BA84"/>
  <c r="CY82"/>
  <c r="X82" s="1"/>
  <c r="CP35"/>
  <c r="O35" s="1"/>
  <c r="AJ42"/>
  <c r="CX145" i="3"/>
  <c r="CX149"/>
  <c r="CX148"/>
  <c r="CX152"/>
  <c r="CX147"/>
  <c r="CX151"/>
  <c r="CX146"/>
  <c r="CX150"/>
  <c r="CX109"/>
  <c r="CX113"/>
  <c r="CX117"/>
  <c r="CX108"/>
  <c r="CX112"/>
  <c r="CX116"/>
  <c r="CX120"/>
  <c r="CX107"/>
  <c r="CX111"/>
  <c r="CX115"/>
  <c r="CX119"/>
  <c r="CX110"/>
  <c r="CX114"/>
  <c r="CX118"/>
  <c r="CL74" i="1"/>
  <c r="BC84"/>
  <c r="CP78"/>
  <c r="O78" s="1"/>
  <c r="FR78"/>
  <c r="AB76"/>
  <c r="CR76"/>
  <c r="Q76" s="1"/>
  <c r="CP76" s="1"/>
  <c r="O76" s="1"/>
  <c r="AO30"/>
  <c r="F46"/>
  <c r="CZ38"/>
  <c r="Y38" s="1"/>
  <c r="CY38"/>
  <c r="X38" s="1"/>
  <c r="GM38" s="1"/>
  <c r="BA42"/>
  <c r="CJ30"/>
  <c r="CZ35"/>
  <c r="Y35" s="1"/>
  <c r="CY35"/>
  <c r="X35" s="1"/>
  <c r="CY33"/>
  <c r="X33" s="1"/>
  <c r="CZ33"/>
  <c r="Y33" s="1"/>
  <c r="GK32"/>
  <c r="AE42"/>
  <c r="BX152"/>
  <c r="AE84"/>
  <c r="CZ82"/>
  <c r="Y82" s="1"/>
  <c r="CR82"/>
  <c r="Q82" s="1"/>
  <c r="CP82" s="1"/>
  <c r="O82" s="1"/>
  <c r="AB81"/>
  <c r="AB35"/>
  <c r="CP33"/>
  <c r="O33" s="1"/>
  <c r="AG42"/>
  <c r="CX177" i="3"/>
  <c r="CX181"/>
  <c r="CX185"/>
  <c r="CX176"/>
  <c r="CX180"/>
  <c r="CX184"/>
  <c r="CX188"/>
  <c r="CX175"/>
  <c r="CX179"/>
  <c r="CX183"/>
  <c r="CX187"/>
  <c r="CX178"/>
  <c r="CX182"/>
  <c r="CX186"/>
  <c r="CX141"/>
  <c r="CX140"/>
  <c r="CX144"/>
  <c r="CX139"/>
  <c r="CX143"/>
  <c r="CX138"/>
  <c r="CX142"/>
  <c r="CX97"/>
  <c r="CX101"/>
  <c r="CX105"/>
  <c r="CX96"/>
  <c r="CX100"/>
  <c r="CX104"/>
  <c r="CX95"/>
  <c r="CX99"/>
  <c r="CX103"/>
  <c r="CX98"/>
  <c r="CX102"/>
  <c r="CX106"/>
  <c r="CZ78" i="1"/>
  <c r="Y78" s="1"/>
  <c r="CY78"/>
  <c r="X78" s="1"/>
  <c r="CZ76"/>
  <c r="Y76" s="1"/>
  <c r="CY76"/>
  <c r="X76" s="1"/>
  <c r="AK84" s="1"/>
  <c r="AX30"/>
  <c r="F49"/>
  <c r="AP30"/>
  <c r="F51"/>
  <c r="CZ39"/>
  <c r="Y39" s="1"/>
  <c r="CY39"/>
  <c r="X39" s="1"/>
  <c r="CY37"/>
  <c r="X37" s="1"/>
  <c r="CZ37"/>
  <c r="Y37" s="1"/>
  <c r="AB36"/>
  <c r="CR36"/>
  <c r="Q36" s="1"/>
  <c r="CP36" s="1"/>
  <c r="O36" s="1"/>
  <c r="AC42"/>
  <c r="CG206"/>
  <c r="CG164"/>
  <c r="AO114"/>
  <c r="F97"/>
  <c r="AX84"/>
  <c r="AF84"/>
  <c r="CP81"/>
  <c r="O81" s="1"/>
  <c r="CP80"/>
  <c r="O80" s="1"/>
  <c r="GM80" s="1"/>
  <c r="CP37"/>
  <c r="O37" s="1"/>
  <c r="CP34"/>
  <c r="O34" s="1"/>
  <c r="AH42"/>
  <c r="CI42"/>
  <c r="BC42"/>
  <c r="AU42"/>
  <c r="AQ42"/>
  <c r="CX94" i="3"/>
  <c r="CX90"/>
  <c r="CX86"/>
  <c r="CX82"/>
  <c r="CX78"/>
  <c r="CX74"/>
  <c r="CX70"/>
  <c r="CX66"/>
  <c r="CX62"/>
  <c r="CX58"/>
  <c r="CX54"/>
  <c r="CX50"/>
  <c r="CX46"/>
  <c r="CX42"/>
  <c r="CX38"/>
  <c r="CX34"/>
  <c r="CX30"/>
  <c r="CX26"/>
  <c r="CX22"/>
  <c r="CX18"/>
  <c r="CX14"/>
  <c r="CX10"/>
  <c r="CX6"/>
  <c r="CX2"/>
  <c r="AB79" i="1"/>
  <c r="AD77"/>
  <c r="AD39"/>
  <c r="CR39" s="1"/>
  <c r="Q39" s="1"/>
  <c r="CP39" s="1"/>
  <c r="O39" s="1"/>
  <c r="AB37"/>
  <c r="AD35"/>
  <c r="CR35" s="1"/>
  <c r="Q35" s="1"/>
  <c r="AB33"/>
  <c r="CB30"/>
  <c r="BX30"/>
  <c r="CX91" i="3"/>
  <c r="CX87"/>
  <c r="CX83"/>
  <c r="CX79"/>
  <c r="CX75"/>
  <c r="CX71"/>
  <c r="CX67"/>
  <c r="CX63"/>
  <c r="CX59"/>
  <c r="CX55"/>
  <c r="CX51"/>
  <c r="CX47"/>
  <c r="CX43"/>
  <c r="CX39"/>
  <c r="CX35"/>
  <c r="CX31"/>
  <c r="CX27"/>
  <c r="CX23"/>
  <c r="CX19"/>
  <c r="CX15"/>
  <c r="CX11"/>
  <c r="CX7"/>
  <c r="CX3"/>
  <c r="CK30" i="1"/>
  <c r="CG30"/>
  <c r="BY30"/>
  <c r="CX92" i="3"/>
  <c r="CX88"/>
  <c r="CX84"/>
  <c r="CX80"/>
  <c r="CX76"/>
  <c r="CX72"/>
  <c r="CX68"/>
  <c r="CX64"/>
  <c r="CX60"/>
  <c r="CX56"/>
  <c r="CX52"/>
  <c r="CX48"/>
  <c r="CX44"/>
  <c r="CX40"/>
  <c r="CX36"/>
  <c r="CX32"/>
  <c r="CX28"/>
  <c r="CX24"/>
  <c r="CX20"/>
  <c r="CX16"/>
  <c r="CX12"/>
  <c r="CX8"/>
  <c r="CX4"/>
  <c r="CX93"/>
  <c r="CX89"/>
  <c r="CX85"/>
  <c r="CX77"/>
  <c r="CX73"/>
  <c r="CX65"/>
  <c r="CX57"/>
  <c r="CX49"/>
  <c r="CX41"/>
  <c r="CX37"/>
  <c r="CX25"/>
  <c r="CX21"/>
  <c r="CX17"/>
  <c r="CX9"/>
  <c r="CX5"/>
  <c r="GO155" i="1" l="1"/>
  <c r="GM155"/>
  <c r="GM283"/>
  <c r="GO283"/>
  <c r="GM39"/>
  <c r="GO39"/>
  <c r="GM279"/>
  <c r="GO279"/>
  <c r="GO36"/>
  <c r="GM36"/>
  <c r="GN82"/>
  <c r="GM82"/>
  <c r="GO76"/>
  <c r="GM76"/>
  <c r="GO40"/>
  <c r="GM40"/>
  <c r="BC148"/>
  <c r="F252"/>
  <c r="CH42"/>
  <c r="AC30"/>
  <c r="P42"/>
  <c r="CF42"/>
  <c r="CE42"/>
  <c r="GM158"/>
  <c r="GO158"/>
  <c r="AQ30"/>
  <c r="F52"/>
  <c r="AQ114"/>
  <c r="BC74"/>
  <c r="F100"/>
  <c r="AC164"/>
  <c r="CP154"/>
  <c r="O154" s="1"/>
  <c r="AZ42"/>
  <c r="CI30"/>
  <c r="BA30"/>
  <c r="F62"/>
  <c r="BA114"/>
  <c r="GM161"/>
  <c r="GO161"/>
  <c r="AF152"/>
  <c r="S164"/>
  <c r="AS152"/>
  <c r="F181"/>
  <c r="FR202"/>
  <c r="BY206" s="1"/>
  <c r="CP202"/>
  <c r="O202" s="1"/>
  <c r="GM202" s="1"/>
  <c r="BA164"/>
  <c r="CJ152"/>
  <c r="AO318"/>
  <c r="F332"/>
  <c r="AC206"/>
  <c r="CP198"/>
  <c r="O198" s="1"/>
  <c r="AJ152"/>
  <c r="W164"/>
  <c r="F302"/>
  <c r="BC358"/>
  <c r="BC274"/>
  <c r="AU318"/>
  <c r="F347"/>
  <c r="AF318"/>
  <c r="S328"/>
  <c r="V328"/>
  <c r="AI318"/>
  <c r="GM278"/>
  <c r="GO278"/>
  <c r="AB77"/>
  <c r="CR77"/>
  <c r="Q77" s="1"/>
  <c r="CP77" s="1"/>
  <c r="O77" s="1"/>
  <c r="F58"/>
  <c r="BC30"/>
  <c r="BC114"/>
  <c r="GO37"/>
  <c r="GM37"/>
  <c r="AO26"/>
  <c r="F118"/>
  <c r="AO390"/>
  <c r="AG30"/>
  <c r="T42"/>
  <c r="AE74"/>
  <c r="R84"/>
  <c r="AF30"/>
  <c r="S42"/>
  <c r="V42"/>
  <c r="AI30"/>
  <c r="U206"/>
  <c r="AH196"/>
  <c r="AX328"/>
  <c r="CG318"/>
  <c r="F246"/>
  <c r="AQ148"/>
  <c r="AI152"/>
  <c r="V164"/>
  <c r="AI74"/>
  <c r="V84"/>
  <c r="AB276"/>
  <c r="CR276"/>
  <c r="Q276" s="1"/>
  <c r="AB284"/>
  <c r="CR284"/>
  <c r="Q284" s="1"/>
  <c r="CP284" s="1"/>
  <c r="O284" s="1"/>
  <c r="AB320"/>
  <c r="CR320"/>
  <c r="Q320" s="1"/>
  <c r="AB326"/>
  <c r="CR326"/>
  <c r="Q326" s="1"/>
  <c r="CP326" s="1"/>
  <c r="O326" s="1"/>
  <c r="S206"/>
  <c r="AF196"/>
  <c r="AQ196"/>
  <c r="F216"/>
  <c r="BA286"/>
  <c r="CJ274"/>
  <c r="AC274"/>
  <c r="CH286"/>
  <c r="P286"/>
  <c r="CF286"/>
  <c r="CE286"/>
  <c r="AH274"/>
  <c r="U286"/>
  <c r="T328"/>
  <c r="AG318"/>
  <c r="AB39"/>
  <c r="GM78"/>
  <c r="AD206"/>
  <c r="AD42"/>
  <c r="GO38"/>
  <c r="AE164"/>
  <c r="AB154"/>
  <c r="CP32"/>
  <c r="O32" s="1"/>
  <c r="AL84"/>
  <c r="BY84"/>
  <c r="CH84" s="1"/>
  <c r="CP162"/>
  <c r="O162" s="1"/>
  <c r="AB203"/>
  <c r="AB162"/>
  <c r="CY160"/>
  <c r="X160" s="1"/>
  <c r="AK164" s="1"/>
  <c r="AL328"/>
  <c r="AO358"/>
  <c r="GM322"/>
  <c r="GM34"/>
  <c r="GO34"/>
  <c r="GM35"/>
  <c r="GO35"/>
  <c r="AC74"/>
  <c r="CE84"/>
  <c r="CF84"/>
  <c r="P84"/>
  <c r="AQ74"/>
  <c r="F94"/>
  <c r="AG152"/>
  <c r="T164"/>
  <c r="AI196"/>
  <c r="V206"/>
  <c r="AU148"/>
  <c r="F255"/>
  <c r="GK200"/>
  <c r="CZ200"/>
  <c r="Y200" s="1"/>
  <c r="GM200" s="1"/>
  <c r="GN203"/>
  <c r="GM203"/>
  <c r="BC196"/>
  <c r="F222"/>
  <c r="AX286"/>
  <c r="CG274"/>
  <c r="AZ164"/>
  <c r="CI152"/>
  <c r="GO159"/>
  <c r="GM159"/>
  <c r="AB325"/>
  <c r="CR325"/>
  <c r="Q325" s="1"/>
  <c r="CP325" s="1"/>
  <c r="O325" s="1"/>
  <c r="W74"/>
  <c r="F108"/>
  <c r="GM321"/>
  <c r="GO321"/>
  <c r="X328"/>
  <c r="AK318"/>
  <c r="V286"/>
  <c r="AI274"/>
  <c r="CJ318"/>
  <c r="BA328"/>
  <c r="AG274"/>
  <c r="T286"/>
  <c r="GO281"/>
  <c r="GM281"/>
  <c r="GM282"/>
  <c r="GO282"/>
  <c r="AF274"/>
  <c r="S286"/>
  <c r="AP328"/>
  <c r="BY318"/>
  <c r="CI328"/>
  <c r="AQ318"/>
  <c r="F338"/>
  <c r="AL42"/>
  <c r="AL164"/>
  <c r="AB158"/>
  <c r="GM201"/>
  <c r="CZ160"/>
  <c r="Y160" s="1"/>
  <c r="F61"/>
  <c r="AU30"/>
  <c r="AU114"/>
  <c r="AK74"/>
  <c r="X84"/>
  <c r="BA74"/>
  <c r="F104"/>
  <c r="R42"/>
  <c r="AE30"/>
  <c r="AJ30"/>
  <c r="W42"/>
  <c r="U74"/>
  <c r="F106"/>
  <c r="T206"/>
  <c r="AG196"/>
  <c r="AP152"/>
  <c r="F173"/>
  <c r="U164"/>
  <c r="AH152"/>
  <c r="GM199"/>
  <c r="GO199"/>
  <c r="AB280"/>
  <c r="CR280"/>
  <c r="Q280" s="1"/>
  <c r="CP280" s="1"/>
  <c r="O280" s="1"/>
  <c r="AZ286"/>
  <c r="CI274"/>
  <c r="AB324"/>
  <c r="CR324"/>
  <c r="Q324" s="1"/>
  <c r="CP324" s="1"/>
  <c r="O324" s="1"/>
  <c r="GM324" s="1"/>
  <c r="BC318"/>
  <c r="F344"/>
  <c r="AJ274"/>
  <c r="W286"/>
  <c r="R286"/>
  <c r="AE274"/>
  <c r="AQ358"/>
  <c r="AQ274"/>
  <c r="F296"/>
  <c r="W206"/>
  <c r="AJ196"/>
  <c r="F305"/>
  <c r="AU358"/>
  <c r="AU274"/>
  <c r="BB270"/>
  <c r="F371"/>
  <c r="AK42"/>
  <c r="GM79"/>
  <c r="AE206"/>
  <c r="AB202"/>
  <c r="AB204"/>
  <c r="CZ156"/>
  <c r="Y156" s="1"/>
  <c r="GO156" s="1"/>
  <c r="AB198"/>
  <c r="AL206"/>
  <c r="AL286"/>
  <c r="GM323"/>
  <c r="GM81"/>
  <c r="GN81"/>
  <c r="CB84" s="1"/>
  <c r="AH30"/>
  <c r="U42"/>
  <c r="AX74"/>
  <c r="F91"/>
  <c r="AX114"/>
  <c r="CG196"/>
  <c r="AX206"/>
  <c r="AF74"/>
  <c r="S84"/>
  <c r="CG152"/>
  <c r="AX164"/>
  <c r="GO33"/>
  <c r="GM33"/>
  <c r="AG74"/>
  <c r="T84"/>
  <c r="AU74"/>
  <c r="F103"/>
  <c r="BA206"/>
  <c r="CJ196"/>
  <c r="F249"/>
  <c r="BB148"/>
  <c r="BB390"/>
  <c r="AU196"/>
  <c r="F225"/>
  <c r="R328"/>
  <c r="AE318"/>
  <c r="GO277"/>
  <c r="GM277"/>
  <c r="CH328"/>
  <c r="P328"/>
  <c r="CF328"/>
  <c r="AC318"/>
  <c r="CE328"/>
  <c r="U328"/>
  <c r="AH318"/>
  <c r="AJ318"/>
  <c r="W328"/>
  <c r="AD84"/>
  <c r="AD164"/>
  <c r="CP204"/>
  <c r="O204" s="1"/>
  <c r="AK206"/>
  <c r="AK286"/>
  <c r="BY196" l="1"/>
  <c r="CI206"/>
  <c r="AP206"/>
  <c r="AK152"/>
  <c r="X164"/>
  <c r="CH74"/>
  <c r="AY84"/>
  <c r="GN204"/>
  <c r="GM204"/>
  <c r="CB74"/>
  <c r="AS84"/>
  <c r="AU270"/>
  <c r="F377"/>
  <c r="F352"/>
  <c r="W318"/>
  <c r="R318"/>
  <c r="F342"/>
  <c r="AX26"/>
  <c r="F121"/>
  <c r="W196"/>
  <c r="F230"/>
  <c r="S274"/>
  <c r="F301"/>
  <c r="S358"/>
  <c r="AD74"/>
  <c r="Q84"/>
  <c r="P318"/>
  <c r="F331"/>
  <c r="BB22"/>
  <c r="F403"/>
  <c r="BB422"/>
  <c r="U30"/>
  <c r="F64"/>
  <c r="U114"/>
  <c r="AE196"/>
  <c r="R206"/>
  <c r="AQ270"/>
  <c r="F368"/>
  <c r="U152"/>
  <c r="U236"/>
  <c r="F186"/>
  <c r="F66"/>
  <c r="W30"/>
  <c r="W114"/>
  <c r="F337"/>
  <c r="AP318"/>
  <c r="AP358"/>
  <c r="V274"/>
  <c r="V358"/>
  <c r="F309"/>
  <c r="AZ152"/>
  <c r="F175"/>
  <c r="CE74"/>
  <c r="AV84"/>
  <c r="Y328"/>
  <c r="AL318"/>
  <c r="GM162"/>
  <c r="GO162"/>
  <c r="Q206"/>
  <c r="AD196"/>
  <c r="T318"/>
  <c r="F349"/>
  <c r="AW286"/>
  <c r="CF274"/>
  <c r="AD286"/>
  <c r="CP276"/>
  <c r="O276" s="1"/>
  <c r="F187"/>
  <c r="V152"/>
  <c r="V236"/>
  <c r="F63"/>
  <c r="T30"/>
  <c r="T114"/>
  <c r="S318"/>
  <c r="F343"/>
  <c r="F179"/>
  <c r="S152"/>
  <c r="S236"/>
  <c r="BA26"/>
  <c r="F134"/>
  <c r="AZ30"/>
  <c r="F53"/>
  <c r="P30"/>
  <c r="F45"/>
  <c r="P114"/>
  <c r="Q164"/>
  <c r="AD152"/>
  <c r="CF318"/>
  <c r="AW328"/>
  <c r="T74"/>
  <c r="F105"/>
  <c r="F171"/>
  <c r="AX236"/>
  <c r="AX152"/>
  <c r="AX196"/>
  <c r="F213"/>
  <c r="F310"/>
  <c r="W274"/>
  <c r="W358"/>
  <c r="GO280"/>
  <c r="GM280"/>
  <c r="R30"/>
  <c r="F56"/>
  <c r="R114"/>
  <c r="AL30"/>
  <c r="Y42"/>
  <c r="T274"/>
  <c r="F307"/>
  <c r="T358"/>
  <c r="GN325"/>
  <c r="GM325"/>
  <c r="V196"/>
  <c r="F229"/>
  <c r="AO270"/>
  <c r="F362"/>
  <c r="GO32"/>
  <c r="CC42" s="1"/>
  <c r="AB42"/>
  <c r="GM32"/>
  <c r="CA42" s="1"/>
  <c r="AD30"/>
  <c r="Q42"/>
  <c r="AV286"/>
  <c r="CE274"/>
  <c r="U196"/>
  <c r="F228"/>
  <c r="V30"/>
  <c r="F65"/>
  <c r="V114"/>
  <c r="BC26"/>
  <c r="F130"/>
  <c r="BC390"/>
  <c r="V318"/>
  <c r="F351"/>
  <c r="F188"/>
  <c r="W152"/>
  <c r="W236"/>
  <c r="AW42"/>
  <c r="CF30"/>
  <c r="GM156"/>
  <c r="CC84"/>
  <c r="AZ358"/>
  <c r="AZ274"/>
  <c r="F297"/>
  <c r="Y164"/>
  <c r="AL152"/>
  <c r="CI318"/>
  <c r="AZ328"/>
  <c r="X318"/>
  <c r="F353"/>
  <c r="AX274"/>
  <c r="F293"/>
  <c r="AX358"/>
  <c r="CF74"/>
  <c r="AW84"/>
  <c r="AL74"/>
  <c r="Y84"/>
  <c r="CH274"/>
  <c r="AY286"/>
  <c r="GN326"/>
  <c r="GM326"/>
  <c r="GO284"/>
  <c r="GM284"/>
  <c r="V74"/>
  <c r="F107"/>
  <c r="R74"/>
  <c r="F98"/>
  <c r="AO22"/>
  <c r="F394"/>
  <c r="AO422"/>
  <c r="GM77"/>
  <c r="GO77"/>
  <c r="P206"/>
  <c r="CF206"/>
  <c r="AC196"/>
  <c r="CE206"/>
  <c r="CH206"/>
  <c r="BA152"/>
  <c r="F184"/>
  <c r="BA236"/>
  <c r="AC152"/>
  <c r="P164"/>
  <c r="CF164"/>
  <c r="CE164"/>
  <c r="CH164"/>
  <c r="AV42"/>
  <c r="CE30"/>
  <c r="CH30"/>
  <c r="AY42"/>
  <c r="CB206"/>
  <c r="CA84"/>
  <c r="AK30"/>
  <c r="X42"/>
  <c r="X74"/>
  <c r="F109"/>
  <c r="CE318"/>
  <c r="AV328"/>
  <c r="CH318"/>
  <c r="AY328"/>
  <c r="S74"/>
  <c r="F99"/>
  <c r="T196"/>
  <c r="F227"/>
  <c r="BA318"/>
  <c r="F348"/>
  <c r="T152"/>
  <c r="T236"/>
  <c r="F185"/>
  <c r="P74"/>
  <c r="F87"/>
  <c r="GM160"/>
  <c r="GO160"/>
  <c r="BY74"/>
  <c r="CI84"/>
  <c r="AP84"/>
  <c r="AE152"/>
  <c r="R164"/>
  <c r="U358"/>
  <c r="U274"/>
  <c r="F308"/>
  <c r="F289"/>
  <c r="P358"/>
  <c r="P274"/>
  <c r="BA358"/>
  <c r="BA274"/>
  <c r="F306"/>
  <c r="S196"/>
  <c r="F221"/>
  <c r="AX318"/>
  <c r="F335"/>
  <c r="BC270"/>
  <c r="F374"/>
  <c r="GM198"/>
  <c r="CA206" s="1"/>
  <c r="AB206"/>
  <c r="GO198"/>
  <c r="CC206" s="1"/>
  <c r="GM154"/>
  <c r="GO154"/>
  <c r="CC164" s="1"/>
  <c r="AB164"/>
  <c r="AQ26"/>
  <c r="F124"/>
  <c r="AQ390"/>
  <c r="AB84"/>
  <c r="Y206"/>
  <c r="AL196"/>
  <c r="R274"/>
  <c r="F300"/>
  <c r="R358"/>
  <c r="X206"/>
  <c r="AK196"/>
  <c r="AL274"/>
  <c r="Y286"/>
  <c r="AK274"/>
  <c r="X286"/>
  <c r="U318"/>
  <c r="F350"/>
  <c r="F226"/>
  <c r="BA196"/>
  <c r="AU26"/>
  <c r="F133"/>
  <c r="AU390"/>
  <c r="AD328"/>
  <c r="CP320"/>
  <c r="O320" s="1"/>
  <c r="F57"/>
  <c r="S30"/>
  <c r="S114"/>
  <c r="Y274" l="1"/>
  <c r="Y358"/>
  <c r="F312"/>
  <c r="Y196"/>
  <c r="F232"/>
  <c r="T148"/>
  <c r="F257"/>
  <c r="AY318"/>
  <c r="F336"/>
  <c r="CA74"/>
  <c r="AR84"/>
  <c r="AW164"/>
  <c r="CF152"/>
  <c r="F294"/>
  <c r="AY358"/>
  <c r="AY274"/>
  <c r="AW74"/>
  <c r="F90"/>
  <c r="F291"/>
  <c r="AV358"/>
  <c r="AV274"/>
  <c r="AW318"/>
  <c r="F334"/>
  <c r="AU22"/>
  <c r="F409"/>
  <c r="AU422"/>
  <c r="X196"/>
  <c r="F231"/>
  <c r="BA270"/>
  <c r="F378"/>
  <c r="AV164"/>
  <c r="CE152"/>
  <c r="F256"/>
  <c r="BA148"/>
  <c r="CE196"/>
  <c r="AV206"/>
  <c r="AZ318"/>
  <c r="F339"/>
  <c r="BC22"/>
  <c r="BC422"/>
  <c r="F406"/>
  <c r="AR42"/>
  <c r="CA30"/>
  <c r="Y30"/>
  <c r="F68"/>
  <c r="Y114"/>
  <c r="Q152"/>
  <c r="F176"/>
  <c r="Q236"/>
  <c r="AW358"/>
  <c r="AW274"/>
  <c r="F292"/>
  <c r="F218"/>
  <c r="Q196"/>
  <c r="Y318"/>
  <c r="F354"/>
  <c r="W26"/>
  <c r="F138"/>
  <c r="W390"/>
  <c r="F258"/>
  <c r="U148"/>
  <c r="R196"/>
  <c r="F220"/>
  <c r="S270"/>
  <c r="F373"/>
  <c r="X152"/>
  <c r="X236"/>
  <c r="F189"/>
  <c r="CA164"/>
  <c r="CB328"/>
  <c r="R270"/>
  <c r="F372"/>
  <c r="AP74"/>
  <c r="F93"/>
  <c r="AP114"/>
  <c r="S26"/>
  <c r="F129"/>
  <c r="S390"/>
  <c r="Q328"/>
  <c r="AD318"/>
  <c r="F311"/>
  <c r="X274"/>
  <c r="X358"/>
  <c r="AQ22"/>
  <c r="AQ422"/>
  <c r="F400"/>
  <c r="CC152"/>
  <c r="AT164"/>
  <c r="CA196"/>
  <c r="AR206"/>
  <c r="F178"/>
  <c r="R152"/>
  <c r="R236"/>
  <c r="AV318"/>
  <c r="F333"/>
  <c r="F67"/>
  <c r="X30"/>
  <c r="X114"/>
  <c r="F50"/>
  <c r="AY30"/>
  <c r="AY114"/>
  <c r="AY164"/>
  <c r="CH152"/>
  <c r="CH196"/>
  <c r="AY206"/>
  <c r="F209"/>
  <c r="P196"/>
  <c r="Y74"/>
  <c r="F110"/>
  <c r="AX270"/>
  <c r="F365"/>
  <c r="Y152"/>
  <c r="Y236"/>
  <c r="F190"/>
  <c r="CC74"/>
  <c r="AT84"/>
  <c r="W148"/>
  <c r="F260"/>
  <c r="V26"/>
  <c r="F137"/>
  <c r="V390"/>
  <c r="W270"/>
  <c r="F382"/>
  <c r="T26"/>
  <c r="F135"/>
  <c r="T390"/>
  <c r="V270"/>
  <c r="F381"/>
  <c r="CI196"/>
  <c r="AZ206"/>
  <c r="BA390"/>
  <c r="GO320"/>
  <c r="CC328" s="1"/>
  <c r="AB328"/>
  <c r="GM320"/>
  <c r="CA328" s="1"/>
  <c r="AB74"/>
  <c r="O84"/>
  <c r="AB152"/>
  <c r="O164"/>
  <c r="O206"/>
  <c r="AB196"/>
  <c r="P270"/>
  <c r="F361"/>
  <c r="U270"/>
  <c r="F380"/>
  <c r="CI74"/>
  <c r="AZ84"/>
  <c r="AS206"/>
  <c r="CB196"/>
  <c r="F47"/>
  <c r="AV30"/>
  <c r="AV114"/>
  <c r="P152"/>
  <c r="F167"/>
  <c r="P236"/>
  <c r="P390" s="1"/>
  <c r="AW206"/>
  <c r="CF196"/>
  <c r="AO18"/>
  <c r="F426"/>
  <c r="F369"/>
  <c r="AZ270"/>
  <c r="AW30"/>
  <c r="F48"/>
  <c r="AW114"/>
  <c r="Q30"/>
  <c r="F54"/>
  <c r="Q114"/>
  <c r="AT42"/>
  <c r="CC30"/>
  <c r="R26"/>
  <c r="F128"/>
  <c r="R390"/>
  <c r="S148"/>
  <c r="F251"/>
  <c r="V148"/>
  <c r="F259"/>
  <c r="AD274"/>
  <c r="Q286"/>
  <c r="U26"/>
  <c r="F136"/>
  <c r="U390"/>
  <c r="Q74"/>
  <c r="F96"/>
  <c r="AS74"/>
  <c r="F101"/>
  <c r="AS114"/>
  <c r="AY74"/>
  <c r="F92"/>
  <c r="AP196"/>
  <c r="F215"/>
  <c r="AP236"/>
  <c r="CC196"/>
  <c r="AT206"/>
  <c r="AB30"/>
  <c r="O42"/>
  <c r="T270"/>
  <c r="F379"/>
  <c r="AX148"/>
  <c r="F243"/>
  <c r="P26"/>
  <c r="F117"/>
  <c r="GO276"/>
  <c r="CC286" s="1"/>
  <c r="AB286"/>
  <c r="GM276"/>
  <c r="CA286" s="1"/>
  <c r="AV74"/>
  <c r="F89"/>
  <c r="AP270"/>
  <c r="F367"/>
  <c r="BB18"/>
  <c r="F435"/>
  <c r="AX390"/>
  <c r="P22" l="1"/>
  <c r="F393"/>
  <c r="P422"/>
  <c r="AX22"/>
  <c r="AX422"/>
  <c r="F397"/>
  <c r="AT30"/>
  <c r="F60"/>
  <c r="AT114"/>
  <c r="AW196"/>
  <c r="F212"/>
  <c r="AP26"/>
  <c r="F123"/>
  <c r="AP390"/>
  <c r="X148"/>
  <c r="F261"/>
  <c r="W22"/>
  <c r="F414"/>
  <c r="W422"/>
  <c r="AV236"/>
  <c r="AV152"/>
  <c r="F169"/>
  <c r="AY270"/>
  <c r="F366"/>
  <c r="AR74"/>
  <c r="F111"/>
  <c r="F112" s="1"/>
  <c r="AR286"/>
  <c r="CA274"/>
  <c r="AT196"/>
  <c r="F224"/>
  <c r="U22"/>
  <c r="U422"/>
  <c r="F412"/>
  <c r="O74"/>
  <c r="F86"/>
  <c r="AT328"/>
  <c r="CC318"/>
  <c r="AT74"/>
  <c r="F102"/>
  <c r="F182"/>
  <c r="AT236"/>
  <c r="AT152"/>
  <c r="BC18"/>
  <c r="F438"/>
  <c r="AV196"/>
  <c r="F211"/>
  <c r="AV270"/>
  <c r="F363"/>
  <c r="AW152"/>
  <c r="F170"/>
  <c r="AW236"/>
  <c r="AW390" s="1"/>
  <c r="AS26"/>
  <c r="F131"/>
  <c r="F298"/>
  <c r="Q358"/>
  <c r="Q274"/>
  <c r="AB318"/>
  <c r="O328"/>
  <c r="V22"/>
  <c r="F413"/>
  <c r="V422"/>
  <c r="F262"/>
  <c r="Y148"/>
  <c r="AY196"/>
  <c r="F214"/>
  <c r="AY26"/>
  <c r="F122"/>
  <c r="F250"/>
  <c r="R148"/>
  <c r="AQ18"/>
  <c r="F432"/>
  <c r="AR164"/>
  <c r="CA152"/>
  <c r="F248"/>
  <c r="Q148"/>
  <c r="R22"/>
  <c r="R422"/>
  <c r="F404"/>
  <c r="AW26"/>
  <c r="F120"/>
  <c r="AS196"/>
  <c r="F223"/>
  <c r="AS236"/>
  <c r="BA22"/>
  <c r="F410"/>
  <c r="H16" i="2" s="1"/>
  <c r="H18" s="1"/>
  <c r="BA422" i="1"/>
  <c r="F383"/>
  <c r="X270"/>
  <c r="Q318"/>
  <c r="F340"/>
  <c r="AT286"/>
  <c r="CC274"/>
  <c r="O30"/>
  <c r="F44"/>
  <c r="O114"/>
  <c r="F245"/>
  <c r="AP148"/>
  <c r="Q26"/>
  <c r="F126"/>
  <c r="Q390"/>
  <c r="P148"/>
  <c r="F239"/>
  <c r="AZ74"/>
  <c r="F95"/>
  <c r="AZ114"/>
  <c r="O152"/>
  <c r="F166"/>
  <c r="O236"/>
  <c r="CA318"/>
  <c r="AR328"/>
  <c r="F217"/>
  <c r="AZ196"/>
  <c r="AZ236"/>
  <c r="T22"/>
  <c r="F411"/>
  <c r="T422"/>
  <c r="F172"/>
  <c r="AY236"/>
  <c r="AY390" s="1"/>
  <c r="AY152"/>
  <c r="X26"/>
  <c r="F139"/>
  <c r="X390"/>
  <c r="F233"/>
  <c r="F234" s="1"/>
  <c r="AR196"/>
  <c r="S22"/>
  <c r="S422"/>
  <c r="F405"/>
  <c r="J16" i="2" s="1"/>
  <c r="J18" s="1"/>
  <c r="CB318" i="1"/>
  <c r="AS328"/>
  <c r="AW270"/>
  <c r="F364"/>
  <c r="Y26"/>
  <c r="F140"/>
  <c r="Y390"/>
  <c r="AR30"/>
  <c r="F69"/>
  <c r="F70" s="1"/>
  <c r="AR114"/>
  <c r="AU18"/>
  <c r="F441"/>
  <c r="Y270"/>
  <c r="F384"/>
  <c r="AV26"/>
  <c r="F119"/>
  <c r="AV390"/>
  <c r="AB274"/>
  <c r="O286"/>
  <c r="O196"/>
  <c r="F208"/>
  <c r="AY22" l="1"/>
  <c r="AY422"/>
  <c r="F398"/>
  <c r="AW22"/>
  <c r="F396"/>
  <c r="AW422"/>
  <c r="O26"/>
  <c r="F116"/>
  <c r="O390"/>
  <c r="AT274"/>
  <c r="F304"/>
  <c r="AT358"/>
  <c r="AR358"/>
  <c r="AR274"/>
  <c r="F313"/>
  <c r="F314" s="1"/>
  <c r="W18"/>
  <c r="F446"/>
  <c r="P18"/>
  <c r="F425"/>
  <c r="AV22"/>
  <c r="AV422"/>
  <c r="F395"/>
  <c r="T18"/>
  <c r="F443"/>
  <c r="AR26"/>
  <c r="F141"/>
  <c r="F142" s="1"/>
  <c r="F345"/>
  <c r="AS318"/>
  <c r="AS358"/>
  <c r="AZ148"/>
  <c r="F247"/>
  <c r="AZ26"/>
  <c r="F125"/>
  <c r="AZ390"/>
  <c r="F254"/>
  <c r="AT148"/>
  <c r="AT26"/>
  <c r="F132"/>
  <c r="AT390"/>
  <c r="AX18"/>
  <c r="F429"/>
  <c r="Y22"/>
  <c r="Y422"/>
  <c r="F416"/>
  <c r="S18"/>
  <c r="F437"/>
  <c r="X22"/>
  <c r="F415"/>
  <c r="X422"/>
  <c r="AY148"/>
  <c r="F244"/>
  <c r="AR318"/>
  <c r="F355"/>
  <c r="F356" s="1"/>
  <c r="BA18"/>
  <c r="F442"/>
  <c r="AR236"/>
  <c r="AR390" s="1"/>
  <c r="AR152"/>
  <c r="F191"/>
  <c r="F192" s="1"/>
  <c r="V18"/>
  <c r="F445"/>
  <c r="AP22"/>
  <c r="AP422"/>
  <c r="F399"/>
  <c r="G16" i="2" s="1"/>
  <c r="G18" s="1"/>
  <c r="O274" i="1"/>
  <c r="F288"/>
  <c r="O358"/>
  <c r="F253"/>
  <c r="AS148"/>
  <c r="O318"/>
  <c r="F330"/>
  <c r="F242"/>
  <c r="AW148"/>
  <c r="F238"/>
  <c r="O148"/>
  <c r="Q22"/>
  <c r="Q422"/>
  <c r="F402"/>
  <c r="R18"/>
  <c r="F436"/>
  <c r="Q270"/>
  <c r="F370"/>
  <c r="AT318"/>
  <c r="F346"/>
  <c r="U18"/>
  <c r="F444"/>
  <c r="AV148"/>
  <c r="F241"/>
  <c r="AR22" l="1"/>
  <c r="F417"/>
  <c r="AR422"/>
  <c r="AV18"/>
  <c r="F427"/>
  <c r="F385"/>
  <c r="F386" s="1"/>
  <c r="AR270"/>
  <c r="O22"/>
  <c r="O422"/>
  <c r="F392"/>
  <c r="AW18"/>
  <c r="F428"/>
  <c r="X18"/>
  <c r="F447"/>
  <c r="AS270"/>
  <c r="F375"/>
  <c r="F143"/>
  <c r="F144" s="1"/>
  <c r="AP18"/>
  <c r="F431"/>
  <c r="AZ22"/>
  <c r="AZ422"/>
  <c r="F401"/>
  <c r="Y18"/>
  <c r="F448"/>
  <c r="AT22"/>
  <c r="F408"/>
  <c r="F16" i="2" s="1"/>
  <c r="F18" s="1"/>
  <c r="AT422" i="1"/>
  <c r="AT270"/>
  <c r="F376"/>
  <c r="AS390"/>
  <c r="AR148"/>
  <c r="F263"/>
  <c r="F264" s="1"/>
  <c r="Q18"/>
  <c r="F434"/>
  <c r="AY18"/>
  <c r="F430"/>
  <c r="O270"/>
  <c r="F360"/>
  <c r="F265" l="1"/>
  <c r="F266" s="1"/>
  <c r="F387"/>
  <c r="F388" s="1"/>
  <c r="AZ18"/>
  <c r="F433"/>
  <c r="AR18"/>
  <c r="F449"/>
  <c r="F450" s="1"/>
  <c r="AT18"/>
  <c r="F440"/>
  <c r="O18"/>
  <c r="F424"/>
  <c r="F418"/>
  <c r="AS22"/>
  <c r="AS422"/>
  <c r="F407"/>
  <c r="E16" i="2" s="1"/>
  <c r="E18" l="1"/>
  <c r="I16"/>
  <c r="I18" s="1"/>
  <c r="F451" i="1"/>
  <c r="F452" s="1"/>
  <c r="F419"/>
  <c r="F420" s="1"/>
  <c r="AS18"/>
  <c r="F439"/>
</calcChain>
</file>

<file path=xl/sharedStrings.xml><?xml version="1.0" encoding="utf-8"?>
<sst xmlns="http://schemas.openxmlformats.org/spreadsheetml/2006/main" count="6844" uniqueCount="398">
  <si>
    <t>Smeta.RU  (495) 974-1589</t>
  </si>
  <si>
    <t>_PS_</t>
  </si>
  <si>
    <t>Smeta.RU</t>
  </si>
  <si>
    <t/>
  </si>
  <si>
    <t>Новый объект</t>
  </si>
  <si>
    <t>ВЛИ-0,4 кВ для тех.присоединения_до 15кВ_(Копия)_(Копия)</t>
  </si>
  <si>
    <t>Сметные нормы списания</t>
  </si>
  <si>
    <t>Коды ценников</t>
  </si>
  <si>
    <t>ФЕР-2001 (редакция 2017 г)</t>
  </si>
  <si>
    <t>ТР для Версии 10: Центральные регионы (с учетом п-ма 2536-ИП/12/ГС от 22.03.2017 г</t>
  </si>
  <si>
    <t>Поправки  для ГСН-2017 от 31.03.2017 г</t>
  </si>
  <si>
    <t>Новая локальная смета</t>
  </si>
  <si>
    <t>Локальная смета 1</t>
  </si>
  <si>
    <t>Новый раздел</t>
  </si>
  <si>
    <t>Раздел 1. Заявитель №1.</t>
  </si>
  <si>
    <t>Новый подраздел</t>
  </si>
  <si>
    <t>1. Монтажные работы</t>
  </si>
  <si>
    <t>1</t>
  </si>
  <si>
    <t>м08-02-401-01</t>
  </si>
  <si>
    <t>Кабель трех-пятижильный сечением жилы до 16 мм2 с креплением накладными скобами, полосками с установкой ответвительных коробок</t>
  </si>
  <si>
    <t>100 м</t>
  </si>
  <si>
    <t>ФЕРм-2001, м08-02-401-01, приказ Минстроя России №1039/пр от 30.12.2016г.</t>
  </si>
  <si>
    <t>Монтажные работы</t>
  </si>
  <si>
    <t>Электромонтажные работы ,  отдел 01-03 : ( на АЭС  НР = 110% ) - (работы по упр. авиа.- движением:  СП=55% (  {АВИА}=1; обычные работы : СП=65 - {AВИА}=0), при работе на АЭС СП= 68% )</t>
  </si>
  <si>
    <t>мФЕР-08</t>
  </si>
  <si>
    <t>*0,85</t>
  </si>
  <si>
    <t>*0,8</t>
  </si>
  <si>
    <t>2</t>
  </si>
  <si>
    <t>м08-03-526-01</t>
  </si>
  <si>
    <t>Автомат одно-, двух-, трехполюсный, устанавливаемый на конструкции на стене или колонне, на ток до 25 А</t>
  </si>
  <si>
    <t>ШТ</t>
  </si>
  <si>
    <t>ФЕРм-2001, м08-03-526-01, приказ Минстроя России №1039/пр от 30.12.2016г.</t>
  </si>
  <si>
    <t>3</t>
  </si>
  <si>
    <t>м08-03-600-01</t>
  </si>
  <si>
    <t>Счетчики, устанавливаемые на готовом основании однофазные</t>
  </si>
  <si>
    <t>ФЕРм-2001, м08-03-600-01, приказ Минстроя России №1039/пр от 30.12.2016г.</t>
  </si>
  <si>
    <t>4</t>
  </si>
  <si>
    <t>м08-03-573-04</t>
  </si>
  <si>
    <t>Шкаф (пульт) управления навесной, высота, ширина и глубина до 600х600х350 мм</t>
  </si>
  <si>
    <t>ФЕРм-2001, м08-03-573-04, приказ Минстроя России №1039/пр от 30.12.2016г.</t>
  </si>
  <si>
    <t>5</t>
  </si>
  <si>
    <t>м08-02-472-11</t>
  </si>
  <si>
    <t>Перемычка заземляющая тросовая диаметром до 9,2 мм для строительных металлических конструкций</t>
  </si>
  <si>
    <t>10 ШТ</t>
  </si>
  <si>
    <t>ФЕРм-2001, м08-02-472-11, приказ Минстроя России №1039/пр от 30.12.2016г.</t>
  </si>
  <si>
    <t>6</t>
  </si>
  <si>
    <t>м08-02-471-01</t>
  </si>
  <si>
    <t>Заземлитель вертикальный из угловой стали размером 50х50х5 мм</t>
  </si>
  <si>
    <t>ФЕРм-2001, м08-02-471-01, приказ Минстроя России №1039/пр от 30.12.2016г.</t>
  </si>
  <si>
    <t>7</t>
  </si>
  <si>
    <t>м08-02-472-06</t>
  </si>
  <si>
    <t>Проводник заземляющий открыто по строительным основаниям из полосовой стали сечением 100 мм2</t>
  </si>
  <si>
    <t>ФЕРм-2001, м08-02-472-06, приказ Минстроя России №1039/пр от 30.12.2016г.</t>
  </si>
  <si>
    <t>8</t>
  </si>
  <si>
    <t>м08-03-574-01</t>
  </si>
  <si>
    <t>Разводка по устройствам и подключение жил кабелей или проводов сечением до 10 мм2</t>
  </si>
  <si>
    <t>100 ШТ</t>
  </si>
  <si>
    <t>ФЕРм-2001, м08-03-574-01, приказ Минстроя России №1039/пр от 30.12.2016г.</t>
  </si>
  <si>
    <t>9</t>
  </si>
  <si>
    <t>м08-03-574-02</t>
  </si>
  <si>
    <t>Разводка по устройствам и подключение жил кабелей или проводов сечением до 16 мм2</t>
  </si>
  <si>
    <t>ФЕРм-2001, м08-03-574-02, приказ Минстроя России №1039/пр от 30.12.2016г.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</si>
  <si>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</si>
  <si>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</si>
  <si>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</si>
  <si>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</si>
  <si>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</si>
  <si>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</si>
  <si>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</si>
  <si>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</si>
  <si>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</si>
  <si>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</si>
  <si>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</si>
  <si>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</si>
  <si>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</si>
  <si>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</si>
  <si>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</si>
  <si>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</si>
  <si>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</si>
  <si>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</si>
  <si>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</si>
  <si>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</si>
  <si>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</si>
  <si>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</si>
  <si>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</si>
  <si>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</si>
  <si>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</si>
  <si>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</si>
  <si>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</si>
  <si>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</si>
  <si>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</si>
  <si>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</si>
  <si>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</si>
  <si>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</si>
  <si>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</si>
  <si>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</si>
  <si>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</si>
  <si>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</si>
  <si>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</si>
  <si>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</si>
  <si>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</si>
  <si>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</si>
  <si>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</si>
  <si>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</si>
  <si>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</si>
  <si>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</si>
  <si>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</si>
  <si>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</si>
  <si>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</si>
  <si>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</si>
  <si>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</si>
  <si>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</si>
  <si>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</si>
  <si>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</si>
  <si>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Всего 2017</t>
  </si>
  <si>
    <t>Всего с НР и СП 2017 с К 6,65</t>
  </si>
  <si>
    <t>2. Материалы, неучтенные ценником</t>
  </si>
  <si>
    <t>10</t>
  </si>
  <si>
    <t>21.2.01.01-0065</t>
  </si>
  <si>
    <t>Провода самонесущие изолированные для воздушных линий электропередачи с алюминиевыми жилами марки СИП-4 4х16-0,6/1,0</t>
  </si>
  <si>
    <t>1000 м</t>
  </si>
  <si>
    <t>ФССЦ-2001, 21.2.01.01-0065, приказ Минстроя России №1039/пр от 30.12.2016г.</t>
  </si>
  <si>
    <t>1000 М</t>
  </si>
  <si>
    <t>Материалы монтажные</t>
  </si>
  <si>
    <t>Материалы и конструкции ( монтажные )  по ценникам и каталогам</t>
  </si>
  <si>
    <t>ФССЦм</t>
  </si>
  <si>
    <t>11</t>
  </si>
  <si>
    <t>20.1.01.08-0013</t>
  </si>
  <si>
    <t>Зажим ответвительный с прокалыванием изоляции (СИП) N 640</t>
  </si>
  <si>
    <t>100 шт.</t>
  </si>
  <si>
    <t>ФССЦ-2001, 20.1.01.08-0013, приказ Минстроя России №1039/пр от 30.12.2016г.</t>
  </si>
  <si>
    <t>12</t>
  </si>
  <si>
    <t>62.1.01.09-0092</t>
  </si>
  <si>
    <t>Выключатели автоматические трехполюсные АВВ S203 25А и 32 А</t>
  </si>
  <si>
    <t>шт.</t>
  </si>
  <si>
    <t>ФССЦ-2001, 62.1.01.09-0092, приказ Минстроя России №1039/пр от 30.12.2016г.</t>
  </si>
  <si>
    <t>оборудование</t>
  </si>
  <si>
    <t>Оборудование по ценникам</t>
  </si>
  <si>
    <t>ОБОРУД.</t>
  </si>
  <si>
    <t>13</t>
  </si>
  <si>
    <t>62.1.02.15-0001</t>
  </si>
  <si>
    <t>Шкаф учета электроэнергии ШУ IP 54</t>
  </si>
  <si>
    <t>ФССЦ-2001, 62.1.02.15-0001, приказ Минстроя России №1039/пр от 30.12.2016г.</t>
  </si>
  <si>
    <t>14</t>
  </si>
  <si>
    <t>62.5.01.04-0031</t>
  </si>
  <si>
    <t>Счетчик электрической энергии электронный, трехфазный Матрица NP73E 2-6-1</t>
  </si>
  <si>
    <t>ФССЦ-2001, 62.5.01.04-0031, приказ Минстроя России №1039/пр от 30.12.2016г.</t>
  </si>
  <si>
    <t>15</t>
  </si>
  <si>
    <t>08.3.07.01-0035</t>
  </si>
  <si>
    <t>Сталь полосовая 25х4 мм, марка Ст3сп</t>
  </si>
  <si>
    <t>т</t>
  </si>
  <si>
    <t>ФССЦ-2001, 08.3.07.01-0035, приказ Минстроя России №1039/пр от 30.12.2016г.</t>
  </si>
  <si>
    <t>Материалы строительные</t>
  </si>
  <si>
    <t>Материалы и конструкции ( строительные ) по ценникам и каталогом</t>
  </si>
  <si>
    <t>ФССЦст</t>
  </si>
  <si>
    <t>16</t>
  </si>
  <si>
    <t>08.3.08.02-0022</t>
  </si>
  <si>
    <t>Сталь угловая 50х50 мм</t>
  </si>
  <si>
    <t>ФССЦ-2001, 08.3.08.02-0022, приказ Минстроя России №1039/пр от 30.12.2016г.</t>
  </si>
  <si>
    <t>Всего с НР и СП 2017 мат К 6,65</t>
  </si>
  <si>
    <t>Всего по Разделу №1 с НР и СП 2017 К 6,65</t>
  </si>
  <si>
    <t>НДС</t>
  </si>
  <si>
    <t>НДС 18%</t>
  </si>
  <si>
    <t>Всего по Разделу №1 с НДС</t>
  </si>
  <si>
    <t>Раздел 2. Заявитель №2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</si>
  <si>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</si>
  <si>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</si>
  <si>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</si>
  <si>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</si>
  <si>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</si>
  <si>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</si>
  <si>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</si>
  <si>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</si>
  <si>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</si>
  <si>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Всего с НР и СП 2017 К 6,65</t>
  </si>
  <si>
    <t>26</t>
  </si>
  <si>
    <t>27</t>
  </si>
  <si>
    <t>28</t>
  </si>
  <si>
    <t>29</t>
  </si>
  <si>
    <t>30</t>
  </si>
  <si>
    <t>31</t>
  </si>
  <si>
    <t>32</t>
  </si>
  <si>
    <t>Всего по разделу №2 с НР и СП 2017 К 6,65</t>
  </si>
  <si>
    <t>Всего по Разделу №2 с НДС</t>
  </si>
  <si>
    <t>Раздел 3. Заявитель №3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</si>
  <si>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</si>
  <si>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</si>
  <si>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</si>
  <si>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</si>
  <si>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</si>
  <si>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</si>
  <si>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</si>
  <si>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</si>
  <si>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</si>
  <si>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</si>
  <si>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</si>
  <si>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</si>
  <si>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</si>
  <si>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</si>
  <si>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</si>
  <si>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</si>
  <si>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Всего по Разделу №3 с НР и СП 2017 К 6,65</t>
  </si>
  <si>
    <t>Всего по Разделу №3 с НДС</t>
  </si>
  <si>
    <t>Всего по смете</t>
  </si>
  <si>
    <t>Всего по Разделу №1, Разделу №2, Разделу №3</t>
  </si>
  <si>
    <t>НДС 18 %</t>
  </si>
  <si>
    <t>Всего с НДС</t>
  </si>
  <si>
    <t>Всего по смете с НДС</t>
  </si>
  <si>
    <t>СТР_РЕК</t>
  </si>
  <si>
    <t>СТРОИТЕЛЬСТВО и РЕКОНСТРУКЦИЯ  зданий и сооружений всех назначений</t>
  </si>
  <si>
    <t>РЕМ_ЖИЛ</t>
  </si>
  <si>
    <t>КАП. РЕМ. ЖИЛЫХ И ОБЩЕСТВЕННЫХ ЗДАНИЙ</t>
  </si>
  <si>
    <t>РЕМ_ПР</t>
  </si>
  <si>
    <t>КАП. РЕМ. ПРОИЗВОДСТВЕННЫХ ЗД, и СООРУЖЕНИЙ,  НАРУЖНЫХ ИНЖЕНЕРНЫХ СЕТЕЙ, УЛИЦ И ДОРОГ МЕСТНОГО ЗНАЧЕНИЯ, МОСТОВ И ПУТЕПРОВОДОВ</t>
  </si>
  <si>
    <t>УПР</t>
  </si>
  <si>
    <t>{вкл} - УПРОЩЕННОЕ НАЛОГООБЛОЖЕНИЕ</t>
  </si>
  <si>
    <t>Для всех  расценок. (  при применении упрощенной системы налогообложения)  · {УПР} - ( вкл.)    -  при упрощенной системе   ;  к = 0,9 к СП ( к= 0,7 к НР отменен с 1.01.11)  · {УПР} - ( выкл.) -  при  обычной системе налогообложения</t>
  </si>
  <si>
    <t>ХОЗ</t>
  </si>
  <si>
    <t>{вкл} - ХОЗЯЙСТВЕННЫЙ СПОСОБ</t>
  </si>
  <si>
    <t>Для всех  расценок. (  при хозяйственном способе производства работ):  · {ХОЗ} - ( вкл.)    -  при  хоз. способе (к=0,6 к НР )  · {ХОЗ} - ( выкл.) -  при обычном способе производства работ</t>
  </si>
  <si>
    <t>СЛЖ</t>
  </si>
  <si>
    <t>{вкл} -  При  РЕКОНСТРУКЦИИ сложных объектов, РЕКОНСТРУКЦИИ и КАП. РЕМОНТЕ объектов с дейст. яд. реакторами</t>
  </si>
  <si>
    <t>Для сборников ФЕР ( при производстве работ на технически сложных объектах ):  ·  { СЛЖ } - (вкл.)    - работа на сложных объектах  (к=1,2 к НР)           ·  { СЛЖ } - (выкл.) - работа на обычных объектах</t>
  </si>
  <si>
    <t>М/Т/Я</t>
  </si>
  <si>
    <t>Работы по строительству мостов, тоннелей, метрополитенов, атомных станций, объектов с ядерным топливом и радиокативными отходами ( письмо Госстроя РФ № 2536-ИП/12/ГС от 27.11.12), коэффициенты к НР =0,85 и к СП-0,8 не назначаются</t>
  </si>
  <si>
    <t>ОПТ/В</t>
  </si>
  <si>
    <t>{вкл}    - Прокладка  МЕЖДУГОРОДНИХ  ВОЛОКОННО-ОПТИЧЕСКИХ ЛИНИЙ (для ФЕРм10, отд. 6 разд.3)  {выкл} - Прокладка  ГОРОДСКИХ               ВОЛОКОННО-ОПТИТЕСКИХ ЛИНИЙ  (для ФЕРм10, отд. 6 разд.3)</t>
  </si>
  <si>
    <t>Для сборников ФЕРм-10  ( волоконно-оптические линии связи ): ·  {М_ГОР_опт} -  ( вкл.)  - междугородные сети связи ( НР=120% , СП=70% )           ·  {М_ГОР_опт} - ( выкл.) - городские сети связи  ( НР=100%; СП=65%)</t>
  </si>
  <si>
    <t>ЗАКР</t>
  </si>
  <si>
    <t>{вкл}   -  Обслуживающие и сопутстующие работы в тоннелях при  производве работ ЗАКРЫТЫМ СПОСОБОМ   {выкл} - Обслуживающие и сопутстующие работы в тоннелях при  производве работ  ОТКРЫТЫМ                       (ФЕР-29, разд.04 )</t>
  </si>
  <si>
    <t>Для сборника ФЕР -29 ( сопутствующие работы в тоннелях и метро. ): ·  {ЗАКР} - (вкл.)     -  при выполнении работ в тоннелях  и метро закрытым способом  (НР=145% , СП=75%); ·                {ЗАКР} - (выкл.) -   при выполнении работ в тоннелях и метро  отк</t>
  </si>
  <si>
    <t>АВИ</t>
  </si>
  <si>
    <t>(вкл)   -  При работах по ДИСПЕТЧЕРЕЗАЦИИ управления движением АВИАТРАНСПОРТОМ {вкл}  (монтажные работы )</t>
  </si>
  <si>
    <t>Для сборников ФЕРм 08;10;11 :    · {мАВИА} -  (вкл.)     -  производство монтажных  работы по диспетчеризации управления  движением авиатранспортном (НР=95%, СП=55%) ;    ·            {мАВИА} -  (выкл. ) -  при производстве работ на прочих объектах , кром</t>
  </si>
  <si>
    <t>АЭС</t>
  </si>
  <si>
    <t>(вкл)  -  Производство эл./монт. работ на АЭС ( ФЕРм -08 , отдел 01-03 ),  и контроль свар. швов  на АЭС {вкл}  (ФЕРм-39, отд. 02 и 03 )  (вык) -  Произовдство эл./монт. работ  и и контроль свар. швов на ОБЫЧНЫХ СООРУЖ,</t>
  </si>
  <si>
    <t>Для сборника ФЕРм -39  и ФЕРМ-08  ( при работах по контролю сварных соединений) :    {мАЭС} - ( вкл.)  -     при выполнении работ по на АЭС  (HР=101%; СП= 68%;             {мАЭС} - (выкл.) -  при выполнении работ  на обычных объектах</t>
  </si>
  <si>
    <t>Инд_исп.Сводный</t>
  </si>
  <si>
    <t>Используется Индекс "по сводному"</t>
  </si>
  <si>
    <t>К_НР_РЕМ</t>
  </si>
  <si>
    <t>при ремонте жилых и общественных зданий если  ( если {РЕМ_ЖИЛ}= [вкл.]</t>
  </si>
  <si>
    <t>Для сборников  ФЕР и  ФЕРмр :  · Значение {_МДСрем_НР}= 0,90 -  при ремонте зданий жилого и гражданского назначений ( 0,90 к НР) ;  · Значение {_МДСрем_НР}= 1,00  - при строительстве  и реконструкции  объектов всех назначений</t>
  </si>
  <si>
    <t>К_СП_РЕМ</t>
  </si>
  <si>
    <t>к нормам СП при капитальном ремонте зданий и сооружений всех назначений ( если или {РЕМ_ЖИЛ}=[вкл] , или (РЕМ_ПР}=[вкл] )</t>
  </si>
  <si>
    <t>Для сборников  ФЕР и  ФЕРмр :   · Значение {_МДСрем_СП} = 0.85  -  при ремонте зданий всех назначений ( 0,85 к СП);   · Значение {_МДСрем_СП} = 1,00 -  при строительстве  и реконструкции  объектов всех назначений</t>
  </si>
  <si>
    <t>К_НР_05</t>
  </si>
  <si>
    <t>К нормам НР  с 1.01.2005 по 1.01.2011</t>
  </si>
  <si>
    <t>Для норм НР с 1.01.2011 года:  · {_ТЕК_НР} = 0.85  -  Коэффициент   учитывающий изменение нормы страховых взносов с  1.01.1 - (при расчете в текущем уровне цен  индексами по статьям затрат )  · {_ТЕК_НР} = 1,00  -  при расчет в текущем уровне цен и при уп</t>
  </si>
  <si>
    <t>К_НР_11</t>
  </si>
  <si>
    <t>Коэфф.  к НР для текущего уровня цен с 01.01.2011  при обычном и упрощенном налогообложении  при постатейной индексации</t>
  </si>
  <si>
    <t>К_СП_11</t>
  </si>
  <si>
    <t>Коэф. к  СП в текущем уровне цен  с 01.01.2011</t>
  </si>
  <si>
    <t>Для норм СП с 1.01.2011 года:  · {_ТЕК_СП} = 0.80  -  Коэффициент   учитывающий изменение нормы страховых взносов с  1.01.11 - (при расчете в текущем уровне цен  индексами по статьям затрат )  · {_ТЕК_СП} = 1,00  -  без учета</t>
  </si>
  <si>
    <t>К_НР_12</t>
  </si>
  <si>
    <t>Корректировка НР с 03.12.12   если (М/Т/Я) = {выкл.}</t>
  </si>
  <si>
    <t>К_СП_12</t>
  </si>
  <si>
    <t>Корректировка СП с 03.12.12  в текущем уровне цен по письму  2536-ИП/12/ГС от 27.11.12  ( если (М/Т/Я) = {выкл.} )</t>
  </si>
  <si>
    <t>К_НР_УПР</t>
  </si>
  <si>
    <t>Коэф. к  НР при упрощенном налогообложении    ( если {УПР} = [вкл] )</t>
  </si>
  <si>
    <t>К_СП_УПР</t>
  </si>
  <si>
    <t>Коэф. к СП при упрощенном налогообложении    ( если {УПР} = [вкл] )</t>
  </si>
  <si>
    <t>К_НР_ХОЗ</t>
  </si>
  <si>
    <t>Коэф. к НР при хозяйственном способе производства работ   ( если {ХОЗ}= {вкл} )</t>
  </si>
  <si>
    <t>К_НР_СЛЖ</t>
  </si>
  <si>
    <t>Коэф.  при реконструкции сложных объектов  и  кап. ремонте объектов с яд. реакторами   ( если {СЛЖ} = [вкл] )</t>
  </si>
  <si>
    <t>Р_ОКР</t>
  </si>
  <si>
    <t>Разрядность округления результата расчета НР и СП  ( с 01.01.2011 - до целых )</t>
  </si>
  <si>
    <t>К_НР_УПР_ПУ</t>
  </si>
  <si>
    <t>Коэф. к НР при упрощенном налогообложении ( если {УПР} = [вкл] ) для расценок на изготовление материалов, полуфабрикатов, а также металлических и трубопроводных заготовок, изготовляемых в построечных условиях</t>
  </si>
  <si>
    <t>2017</t>
  </si>
  <si>
    <t>Сборник индексов</t>
  </si>
  <si>
    <t>Калужская область (ФСНБ-2014)</t>
  </si>
  <si>
    <t>_OBSM_</t>
  </si>
  <si>
    <t>1-100-38</t>
  </si>
  <si>
    <t>Рабочий среднего разряда 3.8</t>
  </si>
  <si>
    <t>чел.-ч.</t>
  </si>
  <si>
    <t>4-100-00</t>
  </si>
  <si>
    <t>Затраты труда машинистов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</si>
  <si>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</si>
  <si>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</si>
  <si>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</si>
  <si>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маш.-ч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</si>
  <si>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</si>
  <si>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</si>
  <si>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</si>
  <si>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91.17.04-233</t>
  </si>
  <si>
    <t>ФСЭМ-2001, 91.17.04-233, приказ Минстроя России №1039/пр от 30.12.2016г.</t>
  </si>
  <si>
    <t>Установки для сварки ручной дуговой (постоянного тока)</t>
  </si>
  <si>
    <t>01.7.06.07-0001</t>
  </si>
  <si>
    <t>ФССЦ-2001, 01.7.06.07-0001, приказ Минстроя России №1039/пр от 30.12.2016г.</t>
  </si>
  <si>
    <t>Лента К226</t>
  </si>
  <si>
    <t>01.7.11.07-0034</t>
  </si>
  <si>
    <t>ФССЦ-2001, 01.7.11.07-0034, приказ Минстроя России №1039/пр от 30.12.2016г.</t>
  </si>
  <si>
    <t>Электроды диаметром 4 мм Э42А</t>
  </si>
  <si>
    <t>кг</t>
  </si>
  <si>
    <t>01.7.15.07-0014</t>
  </si>
  <si>
    <t>ФССЦ-2001, 01.7.15.07-0014, приказ Минстроя России №1039/пр от 30.12.2016г.</t>
  </si>
  <si>
    <t>Дюбели распорные полипропиленовые</t>
  </si>
  <si>
    <t>01.7.15.10-0052</t>
  </si>
  <si>
    <t>ФССЦ-2001, 01.7.15.10-0052, приказ Минстроя России №1039/пр от 30.12.2016г.</t>
  </si>
  <si>
    <t>Скобы двухлапковые</t>
  </si>
  <si>
    <t>10 шт.</t>
  </si>
  <si>
    <t>01.7.15.14-0165</t>
  </si>
  <si>
    <t>ФССЦ-2001, 01.7.15.14-0165, приказ Минстроя России №1039/пр от 30.12.2016г.</t>
  </si>
  <si>
    <t>Шурупы с полукруглой головкой 4x40 мм</t>
  </si>
  <si>
    <t>14.4.02.09-0001</t>
  </si>
  <si>
    <t>ФССЦ-2001, 14.4.02.09-0001, приказ Минстроя России №1039/пр от 30.12.2016г.</t>
  </si>
  <si>
    <t>Краска</t>
  </si>
  <si>
    <t>999-9950</t>
  </si>
  <si>
    <t>Вспомогательные ненормируемые материалы (2% от ОЗП)</t>
  </si>
  <si>
    <t>РУБ</t>
  </si>
  <si>
    <t>1-100-39</t>
  </si>
  <si>
    <t>Рабочий среднего разряда 3.9</t>
  </si>
  <si>
    <t>01.3.01.02-0002</t>
  </si>
  <si>
    <t>ФССЦ-2001, 01.3.01.02-0002, приказ Минстроя России №1039/пр от 30.12.2016г.</t>
  </si>
  <si>
    <t>Вазелин технический</t>
  </si>
  <si>
    <t>01.7.02.09-0002</t>
  </si>
  <si>
    <t>ФССЦ-2001, 01.7.02.09-0002, приказ Минстроя России №1039/пр от 30.12.2016г.</t>
  </si>
  <si>
    <t>Шпагат бумажный</t>
  </si>
  <si>
    <t>01.7.06.05-0041</t>
  </si>
  <si>
    <t>ФССЦ-2001, 01.7.06.05-0041, приказ Минстроя России №1039/пр от 30.12.2016г.</t>
  </si>
  <si>
    <t>Лента изоляционная прорезиненная односторонняя ширина 20 мм, толщина 0,25-0,35 мм</t>
  </si>
  <si>
    <t>01.7.15.03-0042</t>
  </si>
  <si>
    <t>ФССЦ-2001, 01.7.15.03-0042, приказ Минстроя России №1039/пр от 30.12.2016г.</t>
  </si>
  <si>
    <t>Болты с гайками и шайбами строительные</t>
  </si>
  <si>
    <t>01.7.20.04-0005</t>
  </si>
  <si>
    <t>ФССЦ-2001, 01.7.20.04-0005, приказ Минстроя России №1039/пр от 30.12.2016г.</t>
  </si>
  <si>
    <t>Нитки швейные</t>
  </si>
  <si>
    <t>07.2.07.04-0007</t>
  </si>
  <si>
    <t>ФССЦ-2001, 07.2.07.04-0007, приказ Минстроя России №1039/пр от 30.12.2016г.</t>
  </si>
  <si>
    <t>Конструкции стальные индивидуальные решетчатые сварные массой до 0,1 т</t>
  </si>
  <si>
    <t>14.4.03.17-0011</t>
  </si>
  <si>
    <t>ФССЦ-2001, 14.4.03.17-0011, приказ Минстроя России №1039/пр от 30.12.2016г.</t>
  </si>
  <si>
    <t>Лак электроизоляционный 318</t>
  </si>
  <si>
    <t>20.1.02.23-0082</t>
  </si>
  <si>
    <t>ФССЦ-2001, 20.1.02.23-0082, приказ Минстроя России №1039/пр от 30.12.2016г.</t>
  </si>
  <si>
    <t>Перемычки гибкие, тип ПГС-50</t>
  </si>
  <si>
    <t>1-100-42</t>
  </si>
  <si>
    <t>Рабочий среднего разряда 4.2</t>
  </si>
  <si>
    <t>01.7.15.04-0011</t>
  </si>
  <si>
    <t>ФССЦ-2001, 01.7.15.04-0011, приказ Минстроя России №1039/пр от 30.12.2016г.</t>
  </si>
  <si>
    <t>Винты с полукруглой головкой длиной 50 мм</t>
  </si>
  <si>
    <t>91.04.01-041</t>
  </si>
  <si>
    <t>ФСЭМ-2001, 91.04.01-041, приказ Минстроя России №1039/пр от 30.12.2016г.</t>
  </si>
  <si>
    <t>Молотки бурильные легкие при работе от передвижных компрессорных станций</t>
  </si>
  <si>
    <t>91.18.01-007</t>
  </si>
  <si>
    <t>ФСЭМ-2001, 91.18.01-007, приказ Минстроя России №1039/пр от 30.12.2016г.</t>
  </si>
  <si>
    <t>Компрессоры передвижные с двигателем внутреннего сгорания, давлением до 686 кПа (7 ат), производительность до 5 м3/мин</t>
  </si>
  <si>
    <t>08.3.05.02-0101</t>
  </si>
  <si>
    <t>ФССЦ-2001, 08.3.05.02-0101, приказ Минстроя России №1039/пр от 30.12.2016г.</t>
  </si>
  <si>
    <t>Сталь листовая углеродистая обыкновенного качества марки ВСт3пс5 толщиной 4-6 мм</t>
  </si>
  <si>
    <t>14.4.02.09-0301</t>
  </si>
  <si>
    <t>ФССЦ-2001, 14.4.02.09-0301, приказ Минстроя России №1039/пр от 30.12.2016г.</t>
  </si>
  <si>
    <t>Краска "Цинол"</t>
  </si>
  <si>
    <t>10.3.02.03-0011</t>
  </si>
  <si>
    <t>ФССЦ-2001, 10.3.02.03-0011, приказ Минстроя России №1039/пр от 30.12.2016г.</t>
  </si>
  <si>
    <t>Припои оловянно-свинцовые бессурьмянистые марки ПОС30</t>
  </si>
  <si>
    <t>14.4.03.17-0101</t>
  </si>
  <si>
    <t>ФССЦ-2001, 14.4.03.17-0101, приказ Минстроя России №1039/пр от 30.12.2016г.</t>
  </si>
  <si>
    <t>Лаки канифольные, марки КФ-965</t>
  </si>
  <si>
    <t>25.2.01.01-0001</t>
  </si>
  <si>
    <t>ФССЦ-2001, 25.2.01.01-0001, приказ Минстроя России №1039/пр от 30.12.2016г.</t>
  </si>
  <si>
    <t>Бирки-оконцеватели</t>
  </si>
  <si>
    <t>91.21.16-012</t>
  </si>
  <si>
    <t>ФСЭМ-2001, 91.21.16-012, приказ Минстроя России №1039/пр от 30.12.2016г.</t>
  </si>
  <si>
    <t>Пресс гидравлический с электроприводом</t>
  </si>
  <si>
    <t xml:space="preserve">Наименование стройки:  </t>
  </si>
  <si>
    <t xml:space="preserve">Наименование объекта:  </t>
  </si>
  <si>
    <t>Сметная стоимость</t>
  </si>
  <si>
    <t>тыс.руб</t>
  </si>
  <si>
    <t>Нормативная трудоемкость</t>
  </si>
  <si>
    <t>чел.-ч</t>
  </si>
  <si>
    <t>Сметная заработная плата</t>
  </si>
  <si>
    <t>№ п/п</t>
  </si>
  <si>
    <t>Шифр и № позиции норматива</t>
  </si>
  <si>
    <t>Наименование работ и затрат, единица измерения</t>
  </si>
  <si>
    <t>Кол-во</t>
  </si>
  <si>
    <t>Стоимость ед, руб.</t>
  </si>
  <si>
    <t>Общая стоимость, руб.</t>
  </si>
  <si>
    <t>Затраты труда рабочих, чел.-ч., не занятых обсл. Машин</t>
  </si>
  <si>
    <t>СП</t>
  </si>
  <si>
    <t>Экспл. Машин</t>
  </si>
  <si>
    <t>зар.платы</t>
  </si>
  <si>
    <t>Основной зар.платы</t>
  </si>
  <si>
    <t>в т.ч. Зарплаты</t>
  </si>
  <si>
    <t>обслуж. машины</t>
  </si>
  <si>
    <t>%</t>
  </si>
  <si>
    <t>на един.</t>
  </si>
  <si>
    <t>всего</t>
  </si>
  <si>
    <t>Составлена в ценах Калужская область (ФСНБ-2014) ноябрь 2017 года</t>
  </si>
  <si>
    <t xml:space="preserve">Составил    </t>
  </si>
  <si>
    <t>[должность,подпись(инициалы,фамилия)]</t>
  </si>
  <si>
    <t xml:space="preserve">Проверил    </t>
  </si>
  <si>
    <t>Технологическое присоединение заявителя</t>
  </si>
  <si>
    <t>Локальная смета №1</t>
  </si>
  <si>
    <t>Выполнение работ по технологическому присоединению потребителей г.Обнинска.</t>
  </si>
  <si>
    <t xml:space="preserve">Объект: </t>
  </si>
  <si>
    <t xml:space="preserve"> г.Обнинск Калужской области</t>
  </si>
</sst>
</file>

<file path=xl/styles.xml><?xml version="1.0" encoding="utf-8"?>
<styleSheet xmlns="http://schemas.openxmlformats.org/spreadsheetml/2006/main">
  <numFmts count="2">
    <numFmt numFmtId="164" formatCode="#,##0.00;[Red]\-\ #,##0.00"/>
    <numFmt numFmtId="165" formatCode="#,##0.00####;[Red]\-\ #,##0.00####"/>
  </numFmts>
  <fonts count="18">
    <font>
      <sz val="10"/>
      <name val="Arial"/>
      <charset val="204"/>
    </font>
    <font>
      <b/>
      <sz val="10"/>
      <color indexed="12"/>
      <name val="Arial"/>
      <charset val="204"/>
    </font>
    <font>
      <b/>
      <sz val="10"/>
      <color indexed="16"/>
      <name val="Arial"/>
      <charset val="204"/>
    </font>
    <font>
      <b/>
      <sz val="10"/>
      <color indexed="20"/>
      <name val="Arial"/>
      <charset val="204"/>
    </font>
    <font>
      <b/>
      <sz val="10"/>
      <color indexed="17"/>
      <name val="Arial"/>
      <charset val="204"/>
    </font>
    <font>
      <sz val="10"/>
      <color indexed="17"/>
      <name val="Arial"/>
      <charset val="204"/>
    </font>
    <font>
      <sz val="10"/>
      <color indexed="12"/>
      <name val="Arial"/>
      <charset val="204"/>
    </font>
    <font>
      <sz val="10"/>
      <color indexed="14"/>
      <name val="Arial"/>
      <charset val="204"/>
    </font>
    <font>
      <b/>
      <sz val="10"/>
      <color indexed="14"/>
      <name val="Arial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u/>
      <sz val="14"/>
      <name val="Arial"/>
      <family val="2"/>
      <charset val="204"/>
    </font>
    <font>
      <b/>
      <sz val="13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9" fillId="0" borderId="0" xfId="0" applyFont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right" wrapText="1"/>
    </xf>
    <xf numFmtId="165" fontId="11" fillId="0" borderId="1" xfId="0" applyNumberFormat="1" applyFont="1" applyBorder="1"/>
    <xf numFmtId="164" fontId="11" fillId="0" borderId="0" xfId="0" applyNumberFormat="1" applyFont="1"/>
    <xf numFmtId="164" fontId="11" fillId="0" borderId="1" xfId="0" applyNumberFormat="1" applyFont="1" applyBorder="1"/>
    <xf numFmtId="0" fontId="11" fillId="0" borderId="1" xfId="0" applyFont="1" applyBorder="1"/>
    <xf numFmtId="165" fontId="11" fillId="0" borderId="0" xfId="0" applyNumberFormat="1" applyFont="1"/>
    <xf numFmtId="0" fontId="9" fillId="0" borderId="0" xfId="0" applyFont="1" applyAlignment="1">
      <alignment wrapText="1"/>
    </xf>
    <xf numFmtId="0" fontId="16" fillId="0" borderId="0" xfId="0" applyFont="1" applyAlignment="1">
      <alignment horizontal="right"/>
    </xf>
    <xf numFmtId="164" fontId="16" fillId="0" borderId="0" xfId="0" applyNumberFormat="1" applyFont="1" applyAlignment="1">
      <alignment horizontal="right"/>
    </xf>
    <xf numFmtId="164" fontId="16" fillId="0" borderId="1" xfId="0" applyNumberFormat="1" applyFont="1" applyBorder="1" applyAlignment="1">
      <alignment horizontal="right"/>
    </xf>
    <xf numFmtId="0" fontId="16" fillId="0" borderId="0" xfId="0" applyFont="1" applyAlignment="1">
      <alignment horizontal="left" wrapText="1"/>
    </xf>
    <xf numFmtId="0" fontId="11" fillId="0" borderId="1" xfId="0" applyFont="1" applyBorder="1" applyAlignment="1">
      <alignment horizontal="left"/>
    </xf>
    <xf numFmtId="0" fontId="17" fillId="0" borderId="0" xfId="0" applyFont="1"/>
    <xf numFmtId="0" fontId="9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164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left" vertical="center"/>
    </xf>
    <xf numFmtId="164" fontId="11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 shrinkToFit="1"/>
    </xf>
    <xf numFmtId="0" fontId="11" fillId="0" borderId="0" xfId="0" applyFont="1" applyAlignment="1">
      <alignment horizontal="left" wrapText="1"/>
    </xf>
    <xf numFmtId="164" fontId="11" fillId="0" borderId="0" xfId="0" applyNumberFormat="1" applyFont="1" applyAlignment="1">
      <alignment horizontal="right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left" wrapText="1"/>
    </xf>
    <xf numFmtId="164" fontId="16" fillId="0" borderId="0" xfId="0" applyNumberFormat="1" applyFont="1" applyAlignment="1">
      <alignment horizontal="right"/>
    </xf>
    <xf numFmtId="0" fontId="10" fillId="0" borderId="5" xfId="0" applyFont="1" applyBorder="1" applyAlignment="1">
      <alignment horizontal="center"/>
    </xf>
    <xf numFmtId="0" fontId="1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40"/>
  <sheetViews>
    <sheetView tabSelected="1" zoomScaleNormal="100" workbookViewId="0">
      <selection activeCell="E238" sqref="E238"/>
    </sheetView>
  </sheetViews>
  <sheetFormatPr defaultRowHeight="12.75"/>
  <cols>
    <col min="1" max="1" width="6.7109375" customWidth="1"/>
    <col min="2" max="2" width="15.7109375" customWidth="1"/>
    <col min="3" max="3" width="40.7109375" customWidth="1"/>
    <col min="4" max="13" width="12.7109375" customWidth="1"/>
    <col min="20" max="32" width="0" hidden="1" customWidth="1"/>
    <col min="33" max="33" width="76.7109375" hidden="1" customWidth="1"/>
    <col min="34" max="37" width="0" hidden="1" customWidth="1"/>
  </cols>
  <sheetData>
    <row r="1" spans="1:13">
      <c r="A1" s="9" t="str">
        <f>Source!B1</f>
        <v>Smeta.RU  (495) 974-1589</v>
      </c>
    </row>
    <row r="2" spans="1:13" ht="14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5.75" customHeight="1">
      <c r="A3" s="37" t="s">
        <v>366</v>
      </c>
      <c r="B3" s="37"/>
      <c r="C3" s="36" t="s">
        <v>393</v>
      </c>
      <c r="D3" s="36"/>
      <c r="E3" s="37"/>
      <c r="F3" s="37"/>
      <c r="G3" s="37"/>
      <c r="H3" s="37"/>
      <c r="I3" s="37"/>
      <c r="J3" s="37"/>
      <c r="K3" s="37"/>
      <c r="L3" s="37"/>
      <c r="M3" s="11"/>
    </row>
    <row r="4" spans="1:13">
      <c r="A4" s="37" t="s">
        <v>396</v>
      </c>
      <c r="B4" s="37"/>
      <c r="C4" s="36" t="s">
        <v>397</v>
      </c>
      <c r="D4" s="36"/>
      <c r="E4" s="36"/>
      <c r="F4" s="36"/>
      <c r="G4" s="36"/>
      <c r="H4" s="36"/>
      <c r="I4" s="36"/>
      <c r="J4" s="36"/>
      <c r="K4" s="36"/>
      <c r="L4" s="36"/>
      <c r="M4" s="34"/>
    </row>
    <row r="5" spans="1:13" ht="14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8">
      <c r="A6" s="38" t="s">
        <v>394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1:13" ht="18" hidden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1:13" ht="14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5.75">
      <c r="A9" s="37" t="s">
        <v>367</v>
      </c>
      <c r="B9" s="37"/>
      <c r="C9" s="39" t="s">
        <v>395</v>
      </c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1:13" ht="14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14.25">
      <c r="A11" s="40" t="str">
        <f>CONCATENATE( "Основание: ", Source!J12)</f>
        <v xml:space="preserve">Основание: 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</row>
    <row r="12" spans="1:13" ht="14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0"/>
    </row>
    <row r="13" spans="1:13" ht="14.25">
      <c r="A13" s="41" t="s">
        <v>389</v>
      </c>
      <c r="B13" s="41"/>
      <c r="C13" s="41"/>
      <c r="D13" s="41"/>
      <c r="E13" s="41"/>
      <c r="F13" s="41"/>
      <c r="G13" s="41"/>
      <c r="H13" s="43" t="s">
        <v>368</v>
      </c>
      <c r="I13" s="43"/>
      <c r="J13" s="43"/>
      <c r="K13" s="44">
        <f>(G229/1000)</f>
        <v>112.31457</v>
      </c>
      <c r="L13" s="45"/>
      <c r="M13" s="13" t="s">
        <v>369</v>
      </c>
    </row>
    <row r="14" spans="1:13" ht="14.25">
      <c r="A14" s="41"/>
      <c r="B14" s="41"/>
      <c r="C14" s="41"/>
      <c r="D14" s="41"/>
      <c r="E14" s="41"/>
      <c r="F14" s="41"/>
      <c r="G14" s="41"/>
      <c r="H14" s="43" t="s">
        <v>370</v>
      </c>
      <c r="I14" s="43"/>
      <c r="J14" s="43"/>
      <c r="K14" s="44">
        <f>(Source!F444+Source!F445)</f>
        <v>38.069400000000009</v>
      </c>
      <c r="L14" s="45"/>
      <c r="M14" s="13" t="s">
        <v>371</v>
      </c>
    </row>
    <row r="15" spans="1:13" ht="14.25">
      <c r="A15" s="42"/>
      <c r="B15" s="42"/>
      <c r="C15" s="42"/>
      <c r="D15" s="42"/>
      <c r="E15" s="42"/>
      <c r="F15" s="42"/>
      <c r="G15" s="42"/>
      <c r="H15" s="46" t="s">
        <v>372</v>
      </c>
      <c r="I15" s="46"/>
      <c r="J15" s="46"/>
      <c r="K15" s="47">
        <f>(Source!F437+ Source!F436)/1000</f>
        <v>0.36801</v>
      </c>
      <c r="L15" s="48"/>
      <c r="M15" s="13" t="s">
        <v>369</v>
      </c>
    </row>
    <row r="16" spans="1:13" ht="14.25">
      <c r="A16" s="49" t="s">
        <v>373</v>
      </c>
      <c r="B16" s="49" t="s">
        <v>374</v>
      </c>
      <c r="C16" s="49" t="s">
        <v>375</v>
      </c>
      <c r="D16" s="49" t="s">
        <v>376</v>
      </c>
      <c r="E16" s="49" t="s">
        <v>377</v>
      </c>
      <c r="F16" s="49"/>
      <c r="G16" s="51" t="s">
        <v>378</v>
      </c>
      <c r="H16" s="51"/>
      <c r="I16" s="51"/>
      <c r="J16" s="49" t="s">
        <v>379</v>
      </c>
      <c r="K16" s="49"/>
      <c r="L16" s="50" t="s">
        <v>108</v>
      </c>
      <c r="M16" s="50" t="s">
        <v>380</v>
      </c>
    </row>
    <row r="17" spans="1:28" ht="20.100000000000001" customHeight="1">
      <c r="A17" s="49"/>
      <c r="B17" s="49"/>
      <c r="C17" s="49"/>
      <c r="D17" s="49"/>
      <c r="E17" s="49" t="s">
        <v>112</v>
      </c>
      <c r="F17" s="49" t="s">
        <v>381</v>
      </c>
      <c r="G17" s="49" t="s">
        <v>112</v>
      </c>
      <c r="H17" s="49" t="s">
        <v>382</v>
      </c>
      <c r="I17" s="49" t="s">
        <v>381</v>
      </c>
      <c r="J17" s="49"/>
      <c r="K17" s="49"/>
      <c r="L17" s="50"/>
      <c r="M17" s="50"/>
    </row>
    <row r="18" spans="1:28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50"/>
      <c r="M18" s="50"/>
    </row>
    <row r="19" spans="1:28" ht="20.100000000000001" customHeight="1">
      <c r="A19" s="49"/>
      <c r="B19" s="49"/>
      <c r="C19" s="49"/>
      <c r="D19" s="49"/>
      <c r="E19" s="49" t="s">
        <v>383</v>
      </c>
      <c r="F19" s="49" t="s">
        <v>384</v>
      </c>
      <c r="G19" s="49"/>
      <c r="H19" s="49"/>
      <c r="I19" s="49" t="s">
        <v>384</v>
      </c>
      <c r="J19" s="49" t="s">
        <v>385</v>
      </c>
      <c r="K19" s="49"/>
      <c r="L19" s="14" t="s">
        <v>386</v>
      </c>
      <c r="M19" s="15" t="s">
        <v>386</v>
      </c>
    </row>
    <row r="20" spans="1:28" ht="14.25">
      <c r="A20" s="49"/>
      <c r="B20" s="49"/>
      <c r="C20" s="49"/>
      <c r="D20" s="49"/>
      <c r="E20" s="49"/>
      <c r="F20" s="49"/>
      <c r="G20" s="49"/>
      <c r="H20" s="49"/>
      <c r="I20" s="49"/>
      <c r="J20" s="16" t="s">
        <v>387</v>
      </c>
      <c r="K20" s="16" t="s">
        <v>388</v>
      </c>
      <c r="L20" s="14" t="s">
        <v>112</v>
      </c>
      <c r="M20" s="15" t="s">
        <v>112</v>
      </c>
    </row>
    <row r="21" spans="1:28" ht="14.25">
      <c r="A21" s="16">
        <v>1</v>
      </c>
      <c r="B21" s="16">
        <v>2</v>
      </c>
      <c r="C21" s="16">
        <v>3</v>
      </c>
      <c r="D21" s="16">
        <v>4</v>
      </c>
      <c r="E21" s="16">
        <v>5</v>
      </c>
      <c r="F21" s="16">
        <v>6</v>
      </c>
      <c r="G21" s="16">
        <v>7</v>
      </c>
      <c r="H21" s="16">
        <v>8</v>
      </c>
      <c r="I21" s="16">
        <v>9</v>
      </c>
      <c r="J21" s="16">
        <v>10</v>
      </c>
      <c r="K21" s="16">
        <v>11</v>
      </c>
      <c r="L21" s="17">
        <v>12</v>
      </c>
      <c r="M21" s="17">
        <v>13</v>
      </c>
    </row>
    <row r="23" spans="1:28" ht="16.5" hidden="1">
      <c r="A23" s="54" t="str">
        <f>CONCATENATE("Локальная смета: ",IF(Source!G20&lt;&gt;"Новая локальная смета", Source!G20, ""))</f>
        <v>Локальная смета: Локальная смета 1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</row>
    <row r="25" spans="1:28" ht="16.5">
      <c r="A25" s="54" t="str">
        <f>CONCATENATE("Раздел: ",IF(Source!G24&lt;&gt;"Новый раздел", Source!G24, ""))</f>
        <v>Раздел: Раздел 1. Заявитель №1.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</row>
    <row r="27" spans="1:28" ht="16.5">
      <c r="A27" s="54" t="str">
        <f>CONCATENATE("Подраздел: ",IF(Source!G28&lt;&gt;"Новый подраздел", Source!G28, ""))</f>
        <v>Подраздел: 1. Монтажные работы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</row>
    <row r="28" spans="1:28" ht="57">
      <c r="A28" s="19" t="str">
        <f>Source!E32</f>
        <v>1</v>
      </c>
      <c r="B28" s="19" t="str">
        <f>Source!F32</f>
        <v>м08-02-401-01</v>
      </c>
      <c r="C28" s="20" t="str">
        <f>Source!G32</f>
        <v>Кабель трех-пятижильный сечением жилы до 16 мм2 с креплением накладными скобами, полосками с установкой ответвительных коробок</v>
      </c>
      <c r="D28" s="10">
        <f>Source!I32</f>
        <v>7.0000000000000007E-2</v>
      </c>
      <c r="E28" s="22">
        <f>Source!AB32</f>
        <v>630.96</v>
      </c>
      <c r="F28" s="22">
        <f>Source!AD32</f>
        <v>51.58</v>
      </c>
      <c r="G28" s="23">
        <f>Source!O32</f>
        <v>44.16</v>
      </c>
      <c r="H28" s="23">
        <f>Source!S32</f>
        <v>27.16</v>
      </c>
      <c r="I28" s="24">
        <f>Source!Q32</f>
        <v>3.61</v>
      </c>
      <c r="J28" s="24">
        <f>Source!AH32</f>
        <v>41.28</v>
      </c>
      <c r="K28" s="24">
        <f>Source!U32</f>
        <v>2.8896000000000002</v>
      </c>
      <c r="L28" s="25">
        <f>Source!AT32</f>
        <v>81</v>
      </c>
      <c r="M28" s="25">
        <f>Source!AU32</f>
        <v>52</v>
      </c>
      <c r="T28">
        <f>Source!O32+Source!X32+Source!Y32</f>
        <v>80.75</v>
      </c>
      <c r="U28">
        <f>Source!P32</f>
        <v>13.39</v>
      </c>
      <c r="V28">
        <f>Source!S32</f>
        <v>27.16</v>
      </c>
      <c r="W28">
        <f>Source!Q32</f>
        <v>3.61</v>
      </c>
      <c r="X28">
        <f>Source!R32</f>
        <v>0.35</v>
      </c>
      <c r="Y28">
        <f>Source!U32</f>
        <v>2.8896000000000002</v>
      </c>
      <c r="Z28">
        <f>Source!V32</f>
        <v>2.8000000000000004E-2</v>
      </c>
      <c r="AA28">
        <f>Source!X32</f>
        <v>22.28</v>
      </c>
      <c r="AB28">
        <f>Source!Y32</f>
        <v>14.31</v>
      </c>
    </row>
    <row r="29" spans="1:28" ht="14.25">
      <c r="C29" s="21" t="str">
        <f>Source!H32</f>
        <v>100 м</v>
      </c>
      <c r="D29" s="10"/>
      <c r="E29" s="26">
        <f>Source!AF32</f>
        <v>388.03</v>
      </c>
      <c r="F29" s="26">
        <f>Source!AE32</f>
        <v>5.0199999999999996</v>
      </c>
      <c r="G29" s="23"/>
      <c r="H29" s="23"/>
      <c r="I29" s="23">
        <f>Source!R32</f>
        <v>0.35</v>
      </c>
      <c r="J29" s="23">
        <f>Source!AI32</f>
        <v>0.4</v>
      </c>
      <c r="K29" s="23">
        <f>Source!V32</f>
        <v>2.8000000000000004E-2</v>
      </c>
      <c r="L29" s="23">
        <f>Source!X32</f>
        <v>22.28</v>
      </c>
      <c r="M29" s="23">
        <f>Source!Y32</f>
        <v>14.31</v>
      </c>
    </row>
    <row r="30" spans="1:28">
      <c r="C30" s="27" t="str">
        <f>"Объем: "&amp;Source!I32&amp;"=7/"&amp;"100"</f>
        <v>Объем: 0,07=7/100</v>
      </c>
    </row>
    <row r="31" spans="1:28" ht="42.75">
      <c r="A31" s="19" t="str">
        <f>Source!E33</f>
        <v>2</v>
      </c>
      <c r="B31" s="19" t="str">
        <f>Source!F33</f>
        <v>м08-03-526-01</v>
      </c>
      <c r="C31" s="20" t="str">
        <f>Source!G33</f>
        <v>Автомат одно-, двух-, трехполюсный, устанавливаемый на конструкции на стене или колонне, на ток до 25 А</v>
      </c>
      <c r="D31" s="10">
        <f>Source!I33</f>
        <v>2</v>
      </c>
      <c r="E31" s="22">
        <f>Source!AB33</f>
        <v>35.979999999999997</v>
      </c>
      <c r="F31" s="22">
        <f>Source!AD33</f>
        <v>1.05</v>
      </c>
      <c r="G31" s="23">
        <f>Source!O33</f>
        <v>71.959999999999994</v>
      </c>
      <c r="H31" s="23">
        <f>Source!S33</f>
        <v>29.68</v>
      </c>
      <c r="I31" s="24">
        <f>Source!Q33</f>
        <v>2.1</v>
      </c>
      <c r="J31" s="24">
        <f>Source!AH33</f>
        <v>1.56</v>
      </c>
      <c r="K31" s="24">
        <f>Source!U33</f>
        <v>3.12</v>
      </c>
      <c r="L31" s="25">
        <f>Source!AT33</f>
        <v>81</v>
      </c>
      <c r="M31" s="25">
        <f>Source!AU33</f>
        <v>52</v>
      </c>
      <c r="T31">
        <f>Source!O33+Source!X33+Source!Y33</f>
        <v>111.43</v>
      </c>
      <c r="U31">
        <f>Source!P33</f>
        <v>40.18</v>
      </c>
      <c r="V31">
        <f>Source!S33</f>
        <v>29.68</v>
      </c>
      <c r="W31">
        <f>Source!Q33</f>
        <v>2.1</v>
      </c>
      <c r="X31">
        <f>Source!R33</f>
        <v>0</v>
      </c>
      <c r="Y31">
        <f>Source!U33</f>
        <v>3.12</v>
      </c>
      <c r="Z31">
        <f>Source!V33</f>
        <v>0</v>
      </c>
      <c r="AA31">
        <f>Source!X33</f>
        <v>24.04</v>
      </c>
      <c r="AB31">
        <f>Source!Y33</f>
        <v>15.43</v>
      </c>
    </row>
    <row r="32" spans="1:28" ht="14.25">
      <c r="C32" s="21" t="str">
        <f>Source!H33</f>
        <v>ШТ</v>
      </c>
      <c r="D32" s="10"/>
      <c r="E32" s="26">
        <f>Source!AF33</f>
        <v>14.84</v>
      </c>
      <c r="F32" s="26">
        <f>Source!AE33</f>
        <v>0</v>
      </c>
      <c r="G32" s="23"/>
      <c r="H32" s="23"/>
      <c r="I32" s="23">
        <f>Source!R33</f>
        <v>0</v>
      </c>
      <c r="J32" s="23">
        <f>Source!AI33</f>
        <v>0</v>
      </c>
      <c r="K32" s="23">
        <f>Source!V33</f>
        <v>0</v>
      </c>
      <c r="L32" s="23">
        <f>Source!X33</f>
        <v>24.04</v>
      </c>
      <c r="M32" s="23">
        <f>Source!Y33</f>
        <v>15.43</v>
      </c>
    </row>
    <row r="33" spans="1:28" ht="28.5">
      <c r="A33" s="19" t="str">
        <f>Source!E34</f>
        <v>3</v>
      </c>
      <c r="B33" s="19" t="str">
        <f>Source!F34</f>
        <v>м08-03-600-01</v>
      </c>
      <c r="C33" s="20" t="str">
        <f>Source!G34</f>
        <v>Счетчики, устанавливаемые на готовом основании однофазные</v>
      </c>
      <c r="D33" s="10">
        <f>Source!I34</f>
        <v>1</v>
      </c>
      <c r="E33" s="22">
        <f>Source!AB34</f>
        <v>4.99</v>
      </c>
      <c r="F33" s="22">
        <f>Source!AD34</f>
        <v>1.78</v>
      </c>
      <c r="G33" s="23">
        <f>Source!O34</f>
        <v>4.99</v>
      </c>
      <c r="H33" s="23">
        <f>Source!S34</f>
        <v>2.78</v>
      </c>
      <c r="I33" s="24">
        <f>Source!Q34</f>
        <v>1.78</v>
      </c>
      <c r="J33" s="24">
        <f>Source!AH34</f>
        <v>0.28000000000000003</v>
      </c>
      <c r="K33" s="24">
        <f>Source!U34</f>
        <v>0.28000000000000003</v>
      </c>
      <c r="L33" s="25">
        <f>Source!AT34</f>
        <v>81</v>
      </c>
      <c r="M33" s="25">
        <f>Source!AU34</f>
        <v>52</v>
      </c>
      <c r="T33">
        <f>Source!O34+Source!X34+Source!Y34</f>
        <v>9.0300000000000011</v>
      </c>
      <c r="U33">
        <f>Source!P34</f>
        <v>0.43</v>
      </c>
      <c r="V33">
        <f>Source!S34</f>
        <v>2.78</v>
      </c>
      <c r="W33">
        <f>Source!Q34</f>
        <v>1.78</v>
      </c>
      <c r="X33">
        <f>Source!R34</f>
        <v>0.26</v>
      </c>
      <c r="Y33">
        <f>Source!U34</f>
        <v>0.28000000000000003</v>
      </c>
      <c r="Z33">
        <f>Source!V34</f>
        <v>0.02</v>
      </c>
      <c r="AA33">
        <f>Source!X34</f>
        <v>2.46</v>
      </c>
      <c r="AB33">
        <f>Source!Y34</f>
        <v>1.58</v>
      </c>
    </row>
    <row r="34" spans="1:28" ht="14.25">
      <c r="C34" s="21" t="str">
        <f>Source!H34</f>
        <v>ШТ</v>
      </c>
      <c r="D34" s="10"/>
      <c r="E34" s="26">
        <f>Source!AF34</f>
        <v>2.78</v>
      </c>
      <c r="F34" s="26">
        <f>Source!AE34</f>
        <v>0.26</v>
      </c>
      <c r="G34" s="23"/>
      <c r="H34" s="23"/>
      <c r="I34" s="23">
        <f>Source!R34</f>
        <v>0.26</v>
      </c>
      <c r="J34" s="23">
        <f>Source!AI34</f>
        <v>0.02</v>
      </c>
      <c r="K34" s="23">
        <f>Source!V34</f>
        <v>0.02</v>
      </c>
      <c r="L34" s="23">
        <f>Source!X34</f>
        <v>2.46</v>
      </c>
      <c r="M34" s="23">
        <f>Source!Y34</f>
        <v>1.58</v>
      </c>
    </row>
    <row r="35" spans="1:28" ht="42.75">
      <c r="A35" s="19" t="str">
        <f>Source!E35</f>
        <v>4</v>
      </c>
      <c r="B35" s="19" t="str">
        <f>Source!F35</f>
        <v>м08-03-573-04</v>
      </c>
      <c r="C35" s="20" t="str">
        <f>Source!G35</f>
        <v>Шкаф (пульт) управления навесной, высота, ширина и глубина до 600х600х350 мм</v>
      </c>
      <c r="D35" s="10">
        <f>Source!I35</f>
        <v>1</v>
      </c>
      <c r="E35" s="22">
        <f>Source!AB35</f>
        <v>65.16</v>
      </c>
      <c r="F35" s="22">
        <f>Source!AD35</f>
        <v>38.65</v>
      </c>
      <c r="G35" s="23">
        <f>Source!O35</f>
        <v>65.16</v>
      </c>
      <c r="H35" s="23">
        <f>Source!S35</f>
        <v>23.51</v>
      </c>
      <c r="I35" s="24">
        <f>Source!Q35</f>
        <v>38.65</v>
      </c>
      <c r="J35" s="24">
        <f>Source!AH35</f>
        <v>2.37</v>
      </c>
      <c r="K35" s="24">
        <f>Source!U35</f>
        <v>2.37</v>
      </c>
      <c r="L35" s="25">
        <f>Source!AT35</f>
        <v>81</v>
      </c>
      <c r="M35" s="25">
        <f>Source!AU35</f>
        <v>52</v>
      </c>
      <c r="T35">
        <f>Source!O35+Source!X35+Source!Y35</f>
        <v>101.71000000000001</v>
      </c>
      <c r="U35">
        <f>Source!P35</f>
        <v>3</v>
      </c>
      <c r="V35">
        <f>Source!S35</f>
        <v>23.51</v>
      </c>
      <c r="W35">
        <f>Source!Q35</f>
        <v>38.65</v>
      </c>
      <c r="X35">
        <f>Source!R35</f>
        <v>3.97</v>
      </c>
      <c r="Y35">
        <f>Source!U35</f>
        <v>2.37</v>
      </c>
      <c r="Z35">
        <f>Source!V35</f>
        <v>0.36</v>
      </c>
      <c r="AA35">
        <f>Source!X35</f>
        <v>22.26</v>
      </c>
      <c r="AB35">
        <f>Source!Y35</f>
        <v>14.29</v>
      </c>
    </row>
    <row r="36" spans="1:28" ht="14.25">
      <c r="C36" s="21" t="str">
        <f>Source!H35</f>
        <v>ШТ</v>
      </c>
      <c r="D36" s="10"/>
      <c r="E36" s="26">
        <f>Source!AF35</f>
        <v>23.51</v>
      </c>
      <c r="F36" s="26">
        <f>Source!AE35</f>
        <v>3.97</v>
      </c>
      <c r="G36" s="23"/>
      <c r="H36" s="23"/>
      <c r="I36" s="23">
        <f>Source!R35</f>
        <v>3.97</v>
      </c>
      <c r="J36" s="23">
        <f>Source!AI35</f>
        <v>0.36</v>
      </c>
      <c r="K36" s="23">
        <f>Source!V35</f>
        <v>0.36</v>
      </c>
      <c r="L36" s="23">
        <f>Source!X35</f>
        <v>22.26</v>
      </c>
      <c r="M36" s="23">
        <f>Source!Y35</f>
        <v>14.29</v>
      </c>
    </row>
    <row r="37" spans="1:28" ht="57">
      <c r="A37" s="19" t="str">
        <f>Source!E36</f>
        <v>5</v>
      </c>
      <c r="B37" s="19" t="str">
        <f>Source!F36</f>
        <v>м08-02-472-11</v>
      </c>
      <c r="C37" s="20" t="str">
        <f>Source!G36</f>
        <v>Перемычка заземляющая тросовая диаметром до 9,2 мм для строительных металлических конструкций</v>
      </c>
      <c r="D37" s="10">
        <f>Source!I36</f>
        <v>0.1</v>
      </c>
      <c r="E37" s="22">
        <f>Source!AB36</f>
        <v>46.51</v>
      </c>
      <c r="F37" s="22">
        <f>Source!AD36</f>
        <v>6.32</v>
      </c>
      <c r="G37" s="23">
        <f>Source!O36</f>
        <v>4.6500000000000004</v>
      </c>
      <c r="H37" s="23">
        <f>Source!S36</f>
        <v>3.38</v>
      </c>
      <c r="I37" s="24">
        <f>Source!Q36</f>
        <v>0.63</v>
      </c>
      <c r="J37" s="24">
        <f>Source!AH36</f>
        <v>3.59</v>
      </c>
      <c r="K37" s="24">
        <f>Source!U36</f>
        <v>0.35899999999999999</v>
      </c>
      <c r="L37" s="25">
        <f>Source!AT36</f>
        <v>81</v>
      </c>
      <c r="M37" s="25">
        <f>Source!AU36</f>
        <v>52</v>
      </c>
      <c r="T37">
        <f>Source!O36+Source!X36+Source!Y36</f>
        <v>9.18</v>
      </c>
      <c r="U37">
        <f>Source!P36</f>
        <v>0.64</v>
      </c>
      <c r="V37">
        <f>Source!S36</f>
        <v>3.38</v>
      </c>
      <c r="W37">
        <f>Source!Q36</f>
        <v>0.63</v>
      </c>
      <c r="X37">
        <f>Source!R36</f>
        <v>0.03</v>
      </c>
      <c r="Y37">
        <f>Source!U36</f>
        <v>0.35899999999999999</v>
      </c>
      <c r="Z37">
        <f>Source!V36</f>
        <v>2E-3</v>
      </c>
      <c r="AA37">
        <f>Source!X36</f>
        <v>2.76</v>
      </c>
      <c r="AB37">
        <f>Source!Y36</f>
        <v>1.77</v>
      </c>
    </row>
    <row r="38" spans="1:28" ht="14.25">
      <c r="C38" s="21" t="str">
        <f>Source!H36</f>
        <v>10 ШТ</v>
      </c>
      <c r="D38" s="10"/>
      <c r="E38" s="26">
        <f>Source!AF36</f>
        <v>33.75</v>
      </c>
      <c r="F38" s="26">
        <f>Source!AE36</f>
        <v>0.26</v>
      </c>
      <c r="G38" s="23"/>
      <c r="H38" s="23"/>
      <c r="I38" s="23">
        <f>Source!R36</f>
        <v>0.03</v>
      </c>
      <c r="J38" s="23">
        <f>Source!AI36</f>
        <v>0.02</v>
      </c>
      <c r="K38" s="23">
        <f>Source!V36</f>
        <v>2E-3</v>
      </c>
      <c r="L38" s="23">
        <f>Source!X36</f>
        <v>2.76</v>
      </c>
      <c r="M38" s="23">
        <f>Source!Y36</f>
        <v>1.77</v>
      </c>
    </row>
    <row r="39" spans="1:28">
      <c r="C39" s="27" t="str">
        <f>"Объем: "&amp;Source!I36&amp;"=1/"&amp;"10"</f>
        <v>Объем: 0,1=1/10</v>
      </c>
    </row>
    <row r="40" spans="1:28" ht="28.5">
      <c r="A40" s="19" t="str">
        <f>Source!E37</f>
        <v>6</v>
      </c>
      <c r="B40" s="19" t="str">
        <f>Source!F37</f>
        <v>м08-02-471-01</v>
      </c>
      <c r="C40" s="20" t="str">
        <f>Source!G37</f>
        <v>Заземлитель вертикальный из угловой стали размером 50х50х5 мм</v>
      </c>
      <c r="D40" s="10">
        <f>Source!I37</f>
        <v>0.1</v>
      </c>
      <c r="E40" s="22">
        <f>Source!AB37</f>
        <v>634.36</v>
      </c>
      <c r="F40" s="22">
        <f>Source!AD37</f>
        <v>47.94</v>
      </c>
      <c r="G40" s="23">
        <f>Source!O37</f>
        <v>63.43</v>
      </c>
      <c r="H40" s="23">
        <f>Source!S37</f>
        <v>10.06</v>
      </c>
      <c r="I40" s="24">
        <f>Source!Q37</f>
        <v>4.79</v>
      </c>
      <c r="J40" s="24">
        <f>Source!AH37</f>
        <v>10.7</v>
      </c>
      <c r="K40" s="24">
        <f>Source!U37</f>
        <v>1.07</v>
      </c>
      <c r="L40" s="25">
        <f>Source!AT37</f>
        <v>81</v>
      </c>
      <c r="M40" s="25">
        <f>Source!AU37</f>
        <v>52</v>
      </c>
      <c r="T40">
        <f>Source!O37+Source!X37+Source!Y37</f>
        <v>77.45</v>
      </c>
      <c r="U40">
        <f>Source!P37</f>
        <v>48.58</v>
      </c>
      <c r="V40">
        <f>Source!S37</f>
        <v>10.06</v>
      </c>
      <c r="W40">
        <f>Source!Q37</f>
        <v>4.79</v>
      </c>
      <c r="X40">
        <f>Source!R37</f>
        <v>0.48</v>
      </c>
      <c r="Y40">
        <f>Source!U37</f>
        <v>1.07</v>
      </c>
      <c r="Z40">
        <f>Source!V37</f>
        <v>3.8000000000000006E-2</v>
      </c>
      <c r="AA40">
        <f>Source!X37</f>
        <v>8.5399999999999991</v>
      </c>
      <c r="AB40">
        <f>Source!Y37</f>
        <v>5.48</v>
      </c>
    </row>
    <row r="41" spans="1:28" ht="14.25">
      <c r="C41" s="21" t="str">
        <f>Source!H37</f>
        <v>10 ШТ</v>
      </c>
      <c r="D41" s="10"/>
      <c r="E41" s="26">
        <f>Source!AF37</f>
        <v>100.58</v>
      </c>
      <c r="F41" s="26">
        <f>Source!AE37</f>
        <v>4.7699999999999996</v>
      </c>
      <c r="G41" s="23"/>
      <c r="H41" s="23"/>
      <c r="I41" s="23">
        <f>Source!R37</f>
        <v>0.48</v>
      </c>
      <c r="J41" s="23">
        <f>Source!AI37</f>
        <v>0.38</v>
      </c>
      <c r="K41" s="23">
        <f>Source!V37</f>
        <v>3.8000000000000006E-2</v>
      </c>
      <c r="L41" s="23">
        <f>Source!X37</f>
        <v>8.5399999999999991</v>
      </c>
      <c r="M41" s="23">
        <f>Source!Y37</f>
        <v>5.48</v>
      </c>
    </row>
    <row r="42" spans="1:28">
      <c r="C42" s="27" t="str">
        <f>"Объем: "&amp;Source!I37&amp;"=1/"&amp;"10"</f>
        <v>Объем: 0,1=1/10</v>
      </c>
    </row>
    <row r="43" spans="1:28" ht="42.75">
      <c r="A43" s="19" t="str">
        <f>Source!E38</f>
        <v>7</v>
      </c>
      <c r="B43" s="19" t="str">
        <f>Source!F38</f>
        <v>м08-02-472-06</v>
      </c>
      <c r="C43" s="20" t="str">
        <f>Source!G38</f>
        <v>Проводник заземляющий открыто по строительным основаниям из полосовой стали сечением 100 мм2</v>
      </c>
      <c r="D43" s="10">
        <f>Source!I38</f>
        <v>0.04</v>
      </c>
      <c r="E43" s="22">
        <f>Source!AB38</f>
        <v>748.97</v>
      </c>
      <c r="F43" s="22">
        <f>Source!AD38</f>
        <v>60.98</v>
      </c>
      <c r="G43" s="23">
        <f>Source!O38</f>
        <v>29.96</v>
      </c>
      <c r="H43" s="23">
        <f>Source!S38</f>
        <v>7.14</v>
      </c>
      <c r="I43" s="24">
        <f>Source!Q38</f>
        <v>2.44</v>
      </c>
      <c r="J43" s="24">
        <f>Source!AH38</f>
        <v>19</v>
      </c>
      <c r="K43" s="24">
        <f>Source!U38</f>
        <v>0.76</v>
      </c>
      <c r="L43" s="25">
        <f>Source!AT38</f>
        <v>81</v>
      </c>
      <c r="M43" s="25">
        <f>Source!AU38</f>
        <v>52</v>
      </c>
      <c r="T43">
        <f>Source!O38+Source!X38+Source!Y38</f>
        <v>39.71</v>
      </c>
      <c r="U43">
        <f>Source!P38</f>
        <v>20.38</v>
      </c>
      <c r="V43">
        <f>Source!S38</f>
        <v>7.14</v>
      </c>
      <c r="W43">
        <f>Source!Q38</f>
        <v>2.44</v>
      </c>
      <c r="X43">
        <f>Source!R38</f>
        <v>0.19</v>
      </c>
      <c r="Y43">
        <f>Source!U38</f>
        <v>0.76</v>
      </c>
      <c r="Z43">
        <f>Source!V38</f>
        <v>1.52E-2</v>
      </c>
      <c r="AA43">
        <f>Source!X38</f>
        <v>5.94</v>
      </c>
      <c r="AB43">
        <f>Source!Y38</f>
        <v>3.81</v>
      </c>
    </row>
    <row r="44" spans="1:28" ht="14.25">
      <c r="C44" s="21" t="str">
        <f>Source!H38</f>
        <v>100 м</v>
      </c>
      <c r="D44" s="10"/>
      <c r="E44" s="26">
        <f>Source!AF38</f>
        <v>178.6</v>
      </c>
      <c r="F44" s="26">
        <f>Source!AE38</f>
        <v>4.7699999999999996</v>
      </c>
      <c r="G44" s="23"/>
      <c r="H44" s="23"/>
      <c r="I44" s="23">
        <f>Source!R38</f>
        <v>0.19</v>
      </c>
      <c r="J44" s="23">
        <f>Source!AI38</f>
        <v>0.38</v>
      </c>
      <c r="K44" s="23">
        <f>Source!V38</f>
        <v>1.52E-2</v>
      </c>
      <c r="L44" s="23">
        <f>Source!X38</f>
        <v>5.94</v>
      </c>
      <c r="M44" s="23">
        <f>Source!Y38</f>
        <v>3.81</v>
      </c>
    </row>
    <row r="45" spans="1:28">
      <c r="C45" s="27" t="str">
        <f>"Объем: "&amp;Source!I38&amp;"=4/"&amp;"100"</f>
        <v>Объем: 0,04=4/100</v>
      </c>
    </row>
    <row r="46" spans="1:28" ht="42.75">
      <c r="A46" s="19" t="str">
        <f>Source!E39</f>
        <v>8</v>
      </c>
      <c r="B46" s="19" t="str">
        <f>Source!F39</f>
        <v>м08-03-574-01</v>
      </c>
      <c r="C46" s="20" t="str">
        <f>Source!G39</f>
        <v>Разводка по устройствам и подключение жил кабелей или проводов сечением до 10 мм2</v>
      </c>
      <c r="D46" s="10">
        <f>Source!I39</f>
        <v>0.02</v>
      </c>
      <c r="E46" s="22">
        <f>Source!AB39</f>
        <v>272.63</v>
      </c>
      <c r="F46" s="22">
        <f>Source!AD39</f>
        <v>1.78</v>
      </c>
      <c r="G46" s="23">
        <f>Source!O39</f>
        <v>5.45</v>
      </c>
      <c r="H46" s="23">
        <f>Source!S39</f>
        <v>3.33</v>
      </c>
      <c r="I46" s="24">
        <f>Source!Q39</f>
        <v>0.04</v>
      </c>
      <c r="J46" s="24">
        <f>Source!AH39</f>
        <v>16.8</v>
      </c>
      <c r="K46" s="24">
        <f>Source!U39</f>
        <v>0.33600000000000002</v>
      </c>
      <c r="L46" s="25">
        <f>Source!AT39</f>
        <v>81</v>
      </c>
      <c r="M46" s="25">
        <f>Source!AU39</f>
        <v>52</v>
      </c>
      <c r="T46">
        <f>Source!O39+Source!X39+Source!Y39</f>
        <v>9.9</v>
      </c>
      <c r="U46">
        <f>Source!P39</f>
        <v>2.08</v>
      </c>
      <c r="V46">
        <f>Source!S39</f>
        <v>3.33</v>
      </c>
      <c r="W46">
        <f>Source!Q39</f>
        <v>0.04</v>
      </c>
      <c r="X46">
        <f>Source!R39</f>
        <v>0.01</v>
      </c>
      <c r="Y46">
        <f>Source!U39</f>
        <v>0.33600000000000002</v>
      </c>
      <c r="Z46">
        <f>Source!V39</f>
        <v>4.0000000000000002E-4</v>
      </c>
      <c r="AA46">
        <f>Source!X39</f>
        <v>2.71</v>
      </c>
      <c r="AB46">
        <f>Source!Y39</f>
        <v>1.74</v>
      </c>
    </row>
    <row r="47" spans="1:28" ht="14.25">
      <c r="C47" s="21" t="str">
        <f>Source!H39</f>
        <v>100 ШТ</v>
      </c>
      <c r="D47" s="10"/>
      <c r="E47" s="26">
        <f>Source!AF39</f>
        <v>166.66</v>
      </c>
      <c r="F47" s="26">
        <f>Source!AE39</f>
        <v>0.26</v>
      </c>
      <c r="G47" s="23"/>
      <c r="H47" s="23"/>
      <c r="I47" s="23">
        <f>Source!R39</f>
        <v>0.01</v>
      </c>
      <c r="J47" s="23">
        <f>Source!AI39</f>
        <v>0.02</v>
      </c>
      <c r="K47" s="23">
        <f>Source!V39</f>
        <v>4.0000000000000002E-4</v>
      </c>
      <c r="L47" s="23">
        <f>Source!X39</f>
        <v>2.71</v>
      </c>
      <c r="M47" s="23">
        <f>Source!Y39</f>
        <v>1.74</v>
      </c>
    </row>
    <row r="48" spans="1:28">
      <c r="C48" s="27" t="str">
        <f>"Объем: "&amp;Source!I39&amp;"=2/"&amp;"100"</f>
        <v>Объем: 0,02=2/100</v>
      </c>
    </row>
    <row r="49" spans="1:28" ht="42.75">
      <c r="A49" s="19" t="str">
        <f>Source!E40</f>
        <v>9</v>
      </c>
      <c r="B49" s="19" t="str">
        <f>Source!F40</f>
        <v>м08-03-574-02</v>
      </c>
      <c r="C49" s="20" t="str">
        <f>Source!G40</f>
        <v>Разводка по устройствам и подключение жил кабелей или проводов сечением до 16 мм2</v>
      </c>
      <c r="D49" s="10">
        <f>Source!I40</f>
        <v>0.03</v>
      </c>
      <c r="E49" s="22">
        <f>Source!AB40</f>
        <v>487.83</v>
      </c>
      <c r="F49" s="22">
        <f>Source!AD40</f>
        <v>15.32</v>
      </c>
      <c r="G49" s="23">
        <f>Source!O40</f>
        <v>14.64</v>
      </c>
      <c r="H49" s="23">
        <f>Source!S40</f>
        <v>10.33</v>
      </c>
      <c r="I49" s="24">
        <f>Source!Q40</f>
        <v>0.46</v>
      </c>
      <c r="J49" s="24">
        <f>Source!AH40</f>
        <v>34.700000000000003</v>
      </c>
      <c r="K49" s="24">
        <f>Source!U40</f>
        <v>1.0410000000000001</v>
      </c>
      <c r="L49" s="25">
        <f>Source!AT40</f>
        <v>81</v>
      </c>
      <c r="M49" s="25">
        <f>Source!AU40</f>
        <v>52</v>
      </c>
      <c r="T49">
        <f>Source!O40+Source!X40+Source!Y40</f>
        <v>28.400000000000002</v>
      </c>
      <c r="U49">
        <f>Source!P40</f>
        <v>3.85</v>
      </c>
      <c r="V49">
        <f>Source!S40</f>
        <v>10.33</v>
      </c>
      <c r="W49">
        <f>Source!Q40</f>
        <v>0.46</v>
      </c>
      <c r="X49">
        <f>Source!R40</f>
        <v>0.01</v>
      </c>
      <c r="Y49">
        <f>Source!U40</f>
        <v>1.0410000000000001</v>
      </c>
      <c r="Z49">
        <f>Source!V40</f>
        <v>5.9999999999999995E-4</v>
      </c>
      <c r="AA49">
        <f>Source!X40</f>
        <v>8.3800000000000008</v>
      </c>
      <c r="AB49">
        <f>Source!Y40</f>
        <v>5.38</v>
      </c>
    </row>
    <row r="50" spans="1:28" ht="14.25">
      <c r="C50" s="21" t="str">
        <f>Source!H40</f>
        <v>100 ШТ</v>
      </c>
      <c r="D50" s="10"/>
      <c r="E50" s="26">
        <f>Source!AF40</f>
        <v>344.22</v>
      </c>
      <c r="F50" s="26">
        <f>Source!AE40</f>
        <v>0.26</v>
      </c>
      <c r="G50" s="23"/>
      <c r="H50" s="23"/>
      <c r="I50" s="23">
        <f>Source!R40</f>
        <v>0.01</v>
      </c>
      <c r="J50" s="23">
        <f>Source!AI40</f>
        <v>0.02</v>
      </c>
      <c r="K50" s="23">
        <f>Source!V40</f>
        <v>5.9999999999999995E-4</v>
      </c>
      <c r="L50" s="23">
        <f>Source!X40</f>
        <v>8.3800000000000008</v>
      </c>
      <c r="M50" s="23">
        <f>Source!Y40</f>
        <v>5.38</v>
      </c>
    </row>
    <row r="51" spans="1:28">
      <c r="C51" s="27" t="str">
        <f>"Объем: "&amp;Source!I40&amp;"=3/"&amp;"100"</f>
        <v>Объем: 0,03=3/100</v>
      </c>
    </row>
    <row r="53" spans="1:28" ht="15">
      <c r="A53" s="28"/>
      <c r="B53" s="28"/>
      <c r="C53" s="55" t="str">
        <f>CONCATENATE("Итого по подразделу: ",IF(Source!G42&lt;&gt;"Новый подраздел", Source!G42, ""))</f>
        <v>Итого по подразделу: 1. Монтажные работы</v>
      </c>
      <c r="D53" s="55"/>
      <c r="E53" s="55"/>
      <c r="F53" s="55"/>
      <c r="G53" s="29">
        <f>IF(SUM(T27:T52)=0, "-", SUM(T27:T52))</f>
        <v>467.55999999999995</v>
      </c>
      <c r="H53" s="29">
        <f>IF(SUM(V27:V52)=0, "-", SUM(V27:V52))</f>
        <v>117.37</v>
      </c>
      <c r="I53" s="30">
        <f>IF(SUM(W27:W52)=0, "-", SUM(W27:W52))</f>
        <v>54.5</v>
      </c>
      <c r="J53" s="29"/>
      <c r="K53" s="30">
        <f>IF(SUM(Y27:Y52)=0, "-", SUM(Y27:Y52))</f>
        <v>12.225600000000002</v>
      </c>
      <c r="L53" s="30"/>
      <c r="M53" s="30"/>
    </row>
    <row r="54" spans="1:28" ht="15">
      <c r="A54" s="28"/>
      <c r="B54" s="28"/>
      <c r="C54" s="28"/>
      <c r="D54" s="28"/>
      <c r="E54" s="28"/>
      <c r="F54" s="28"/>
      <c r="G54" s="29"/>
      <c r="H54" s="29"/>
      <c r="I54" s="29">
        <f>IF(SUM(X27:X52)=0, "-", SUM(X27:X52))</f>
        <v>5.3</v>
      </c>
      <c r="J54" s="29"/>
      <c r="K54" s="29">
        <f>IF(SUM(Z27:Z52)=0, "-", SUM(Z27:Z52))</f>
        <v>0.46419999999999995</v>
      </c>
      <c r="L54" s="29">
        <f>IF(SUM(AA27:AA52)=0, "-", SUM(AA27:AA52))</f>
        <v>99.36999999999999</v>
      </c>
      <c r="M54" s="29">
        <f>IF(SUM(AB27:AB52)=0, "-", SUM(AB27:AB52))</f>
        <v>63.790000000000006</v>
      </c>
    </row>
    <row r="57" spans="1:28" ht="14.25">
      <c r="C57" s="52" t="str">
        <f>Source!H70</f>
        <v>Всего с НР и СП 2017 с К 6,65</v>
      </c>
      <c r="D57" s="52"/>
      <c r="E57" s="52"/>
      <c r="F57" s="52"/>
      <c r="G57" s="53">
        <f>IF(Source!F70=0, "", Source!F70)</f>
        <v>3109.27</v>
      </c>
      <c r="H57" s="53"/>
    </row>
    <row r="59" spans="1:28" ht="16.5">
      <c r="A59" s="54" t="str">
        <f>CONCATENATE("Подраздел: ",IF(Source!G72&lt;&gt;"Новый подраздел", Source!G72, ""))</f>
        <v>Подраздел: 2. Материалы, неучтенные ценником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</row>
    <row r="60" spans="1:28" ht="57">
      <c r="A60" s="19" t="str">
        <f>Source!E76</f>
        <v>10</v>
      </c>
      <c r="B60" s="19" t="str">
        <f>Source!F76</f>
        <v>21.2.01.01-0065</v>
      </c>
      <c r="C60" s="20" t="str">
        <f>Source!G76</f>
        <v>Провода самонесущие изолированные для воздушных линий электропередачи с алюминиевыми жилами марки СИП-4 4х16-0,6/1,0</v>
      </c>
      <c r="D60" s="10">
        <f>Source!I76</f>
        <v>0.01</v>
      </c>
      <c r="E60" s="22">
        <f>Source!AB76</f>
        <v>9524.8799999999992</v>
      </c>
      <c r="F60" s="22">
        <f>Source!AD76</f>
        <v>0</v>
      </c>
      <c r="G60" s="23">
        <f>Source!O76</f>
        <v>95.25</v>
      </c>
      <c r="H60" s="23">
        <f>Source!S76</f>
        <v>0</v>
      </c>
      <c r="I60" s="24">
        <f>Source!Q76</f>
        <v>0</v>
      </c>
      <c r="J60" s="24">
        <f>Source!AH76</f>
        <v>0</v>
      </c>
      <c r="K60" s="24">
        <f>Source!U76</f>
        <v>0</v>
      </c>
      <c r="L60" s="25">
        <f>Source!AT76</f>
        <v>0</v>
      </c>
      <c r="M60" s="25">
        <f>Source!AU76</f>
        <v>0</v>
      </c>
      <c r="T60">
        <f>Source!O76+Source!X76+Source!Y76</f>
        <v>95.25</v>
      </c>
      <c r="U60">
        <f>Source!P76</f>
        <v>95.25</v>
      </c>
      <c r="V60">
        <f>Source!S76</f>
        <v>0</v>
      </c>
      <c r="W60">
        <f>Source!Q76</f>
        <v>0</v>
      </c>
      <c r="X60">
        <f>Source!R76</f>
        <v>0</v>
      </c>
      <c r="Y60">
        <f>Source!U76</f>
        <v>0</v>
      </c>
      <c r="Z60">
        <f>Source!V76</f>
        <v>0</v>
      </c>
      <c r="AA60">
        <f>Source!X76</f>
        <v>0</v>
      </c>
      <c r="AB60">
        <f>Source!Y76</f>
        <v>0</v>
      </c>
    </row>
    <row r="61" spans="1:28" ht="14.25">
      <c r="C61" s="21" t="str">
        <f>Source!H76</f>
        <v>1000 м</v>
      </c>
      <c r="D61" s="10"/>
      <c r="E61" s="26">
        <f>Source!AF76</f>
        <v>0</v>
      </c>
      <c r="F61" s="26">
        <f>Source!AE76</f>
        <v>0</v>
      </c>
      <c r="G61" s="23"/>
      <c r="H61" s="23"/>
      <c r="I61" s="23">
        <f>Source!R76</f>
        <v>0</v>
      </c>
      <c r="J61" s="23">
        <f>Source!AI76</f>
        <v>0</v>
      </c>
      <c r="K61" s="23">
        <f>Source!V76</f>
        <v>0</v>
      </c>
      <c r="L61" s="23">
        <f>Source!X76</f>
        <v>0</v>
      </c>
      <c r="M61" s="23">
        <f>Source!Y76</f>
        <v>0</v>
      </c>
    </row>
    <row r="62" spans="1:28">
      <c r="C62" s="27" t="str">
        <f>"Объем: "&amp;Source!I76&amp;"=7/"&amp;"1000"</f>
        <v>Объем: 0,01=7/1000</v>
      </c>
    </row>
    <row r="63" spans="1:28" ht="28.5">
      <c r="A63" s="19" t="str">
        <f>Source!E77</f>
        <v>11</v>
      </c>
      <c r="B63" s="19" t="str">
        <f>Source!F77</f>
        <v>20.1.01.08-0013</v>
      </c>
      <c r="C63" s="20" t="str">
        <f>Source!G77</f>
        <v>Зажим ответвительный с прокалыванием изоляции (СИП) N 640</v>
      </c>
      <c r="D63" s="10">
        <f>Source!I77</f>
        <v>0.04</v>
      </c>
      <c r="E63" s="22">
        <f>Source!AB77</f>
        <v>7182</v>
      </c>
      <c r="F63" s="22">
        <f>Source!AD77</f>
        <v>0</v>
      </c>
      <c r="G63" s="23">
        <f>Source!O77</f>
        <v>287.27999999999997</v>
      </c>
      <c r="H63" s="23">
        <f>Source!S77</f>
        <v>0</v>
      </c>
      <c r="I63" s="24">
        <f>Source!Q77</f>
        <v>0</v>
      </c>
      <c r="J63" s="24">
        <f>Source!AH77</f>
        <v>0</v>
      </c>
      <c r="K63" s="24">
        <f>Source!U77</f>
        <v>0</v>
      </c>
      <c r="L63" s="25">
        <f>Source!AT77</f>
        <v>0</v>
      </c>
      <c r="M63" s="25">
        <f>Source!AU77</f>
        <v>0</v>
      </c>
      <c r="T63">
        <f>Source!O77+Source!X77+Source!Y77</f>
        <v>287.27999999999997</v>
      </c>
      <c r="U63">
        <f>Source!P77</f>
        <v>287.27999999999997</v>
      </c>
      <c r="V63">
        <f>Source!S77</f>
        <v>0</v>
      </c>
      <c r="W63">
        <f>Source!Q77</f>
        <v>0</v>
      </c>
      <c r="X63">
        <f>Source!R77</f>
        <v>0</v>
      </c>
      <c r="Y63">
        <f>Source!U77</f>
        <v>0</v>
      </c>
      <c r="Z63">
        <f>Source!V77</f>
        <v>0</v>
      </c>
      <c r="AA63">
        <f>Source!X77</f>
        <v>0</v>
      </c>
      <c r="AB63">
        <f>Source!Y77</f>
        <v>0</v>
      </c>
    </row>
    <row r="64" spans="1:28" ht="14.25">
      <c r="C64" s="21" t="str">
        <f>Source!H77</f>
        <v>100 шт.</v>
      </c>
      <c r="D64" s="10"/>
      <c r="E64" s="26">
        <f>Source!AF77</f>
        <v>0</v>
      </c>
      <c r="F64" s="26">
        <f>Source!AE77</f>
        <v>0</v>
      </c>
      <c r="G64" s="23"/>
      <c r="H64" s="23"/>
      <c r="I64" s="23">
        <f>Source!R77</f>
        <v>0</v>
      </c>
      <c r="J64" s="23">
        <f>Source!AI77</f>
        <v>0</v>
      </c>
      <c r="K64" s="23">
        <f>Source!V77</f>
        <v>0</v>
      </c>
      <c r="L64" s="23">
        <f>Source!X77</f>
        <v>0</v>
      </c>
      <c r="M64" s="23">
        <f>Source!Y77</f>
        <v>0</v>
      </c>
    </row>
    <row r="65" spans="1:33">
      <c r="C65" s="27" t="str">
        <f>"Объем: "&amp;Source!I77&amp;"=4/"&amp;"100"</f>
        <v>Объем: 0,04=4/100</v>
      </c>
    </row>
    <row r="66" spans="1:33" ht="28.5">
      <c r="A66" s="19" t="str">
        <f>Source!E78</f>
        <v>12</v>
      </c>
      <c r="B66" s="19" t="str">
        <f>Source!F78</f>
        <v>62.1.01.09-0092</v>
      </c>
      <c r="C66" s="20" t="str">
        <f>Source!G78</f>
        <v>Выключатели автоматические трехполюсные АВВ S203 25А и 32 А</v>
      </c>
      <c r="D66" s="10">
        <f>Source!I78</f>
        <v>2</v>
      </c>
      <c r="E66" s="22">
        <f>Source!AB78</f>
        <v>172.28</v>
      </c>
      <c r="F66" s="22">
        <f>Source!AD78</f>
        <v>0</v>
      </c>
      <c r="G66" s="23">
        <f>Source!O78</f>
        <v>344.56</v>
      </c>
      <c r="H66" s="23">
        <f>Source!S78</f>
        <v>0</v>
      </c>
      <c r="I66" s="24">
        <f>Source!Q78</f>
        <v>0</v>
      </c>
      <c r="J66" s="24">
        <f>Source!AH78</f>
        <v>0</v>
      </c>
      <c r="K66" s="24">
        <f>Source!U78</f>
        <v>0</v>
      </c>
      <c r="L66" s="25">
        <f>Source!AT78</f>
        <v>0</v>
      </c>
      <c r="M66" s="25">
        <f>Source!AU78</f>
        <v>0</v>
      </c>
      <c r="T66">
        <f>Source!O78+Source!X78+Source!Y78</f>
        <v>344.56</v>
      </c>
      <c r="U66">
        <f>Source!P78</f>
        <v>344.56</v>
      </c>
      <c r="V66">
        <f>Source!S78</f>
        <v>0</v>
      </c>
      <c r="W66">
        <f>Source!Q78</f>
        <v>0</v>
      </c>
      <c r="X66">
        <f>Source!R78</f>
        <v>0</v>
      </c>
      <c r="Y66">
        <f>Source!U78</f>
        <v>0</v>
      </c>
      <c r="Z66">
        <f>Source!V78</f>
        <v>0</v>
      </c>
      <c r="AA66">
        <f>Source!X78</f>
        <v>0</v>
      </c>
      <c r="AB66">
        <f>Source!Y78</f>
        <v>0</v>
      </c>
    </row>
    <row r="67" spans="1:33" ht="14.25">
      <c r="C67" s="21" t="str">
        <f>Source!H78</f>
        <v>шт.</v>
      </c>
      <c r="D67" s="10"/>
      <c r="E67" s="26">
        <f>Source!AF78</f>
        <v>0</v>
      </c>
      <c r="F67" s="26">
        <f>Source!AE78</f>
        <v>0</v>
      </c>
      <c r="G67" s="23"/>
      <c r="H67" s="23"/>
      <c r="I67" s="23">
        <f>Source!R78</f>
        <v>0</v>
      </c>
      <c r="J67" s="23">
        <f>Source!AI78</f>
        <v>0</v>
      </c>
      <c r="K67" s="23">
        <f>Source!V78</f>
        <v>0</v>
      </c>
      <c r="L67" s="23">
        <f>Source!X78</f>
        <v>0</v>
      </c>
      <c r="M67" s="23">
        <f>Source!Y78</f>
        <v>0</v>
      </c>
    </row>
    <row r="68" spans="1:33" ht="28.5">
      <c r="A68" s="19" t="str">
        <f>Source!E79</f>
        <v>13</v>
      </c>
      <c r="B68" s="19" t="str">
        <f>Source!F79</f>
        <v>62.1.02.15-0001</v>
      </c>
      <c r="C68" s="20" t="str">
        <f>Source!G79</f>
        <v>Шкаф учета электроэнергии ШУ IP 54</v>
      </c>
      <c r="D68" s="10">
        <f>Source!I79</f>
        <v>1</v>
      </c>
      <c r="E68" s="22">
        <f>Source!AB79</f>
        <v>918.73</v>
      </c>
      <c r="F68" s="22">
        <f>Source!AD79</f>
        <v>0</v>
      </c>
      <c r="G68" s="23">
        <f>Source!O79</f>
        <v>918.73</v>
      </c>
      <c r="H68" s="23">
        <f>Source!S79</f>
        <v>0</v>
      </c>
      <c r="I68" s="24">
        <f>Source!Q79</f>
        <v>0</v>
      </c>
      <c r="J68" s="24">
        <f>Source!AH79</f>
        <v>0</v>
      </c>
      <c r="K68" s="24">
        <f>Source!U79</f>
        <v>0</v>
      </c>
      <c r="L68" s="25">
        <f>Source!AT79</f>
        <v>0</v>
      </c>
      <c r="M68" s="25">
        <f>Source!AU79</f>
        <v>0</v>
      </c>
      <c r="T68">
        <f>Source!O79+Source!X79+Source!Y79</f>
        <v>918.73</v>
      </c>
      <c r="U68">
        <f>Source!P79</f>
        <v>918.73</v>
      </c>
      <c r="V68">
        <f>Source!S79</f>
        <v>0</v>
      </c>
      <c r="W68">
        <f>Source!Q79</f>
        <v>0</v>
      </c>
      <c r="X68">
        <f>Source!R79</f>
        <v>0</v>
      </c>
      <c r="Y68">
        <f>Source!U79</f>
        <v>0</v>
      </c>
      <c r="Z68">
        <f>Source!V79</f>
        <v>0</v>
      </c>
      <c r="AA68">
        <f>Source!X79</f>
        <v>0</v>
      </c>
      <c r="AB68">
        <f>Source!Y79</f>
        <v>0</v>
      </c>
    </row>
    <row r="69" spans="1:33" ht="14.25">
      <c r="C69" s="21" t="str">
        <f>Source!H79</f>
        <v>шт.</v>
      </c>
      <c r="D69" s="10"/>
      <c r="E69" s="26">
        <f>Source!AF79</f>
        <v>0</v>
      </c>
      <c r="F69" s="26">
        <f>Source!AE79</f>
        <v>0</v>
      </c>
      <c r="G69" s="23"/>
      <c r="H69" s="23"/>
      <c r="I69" s="23">
        <f>Source!R79</f>
        <v>0</v>
      </c>
      <c r="J69" s="23">
        <f>Source!AI79</f>
        <v>0</v>
      </c>
      <c r="K69" s="23">
        <f>Source!V79</f>
        <v>0</v>
      </c>
      <c r="L69" s="23">
        <f>Source!X79</f>
        <v>0</v>
      </c>
      <c r="M69" s="23">
        <f>Source!Y79</f>
        <v>0</v>
      </c>
    </row>
    <row r="70" spans="1:33" ht="42.75">
      <c r="A70" s="19" t="str">
        <f>Source!E80</f>
        <v>14</v>
      </c>
      <c r="B70" s="19" t="str">
        <f>Source!F80</f>
        <v>62.5.01.04-0031</v>
      </c>
      <c r="C70" s="20" t="str">
        <f>Source!G80</f>
        <v>Счетчик электрической энергии электронный, трехфазный Матрица NP73E 2-6-1</v>
      </c>
      <c r="D70" s="10">
        <f>Source!I80</f>
        <v>1</v>
      </c>
      <c r="E70" s="22">
        <f>Source!AB80</f>
        <v>2631.91</v>
      </c>
      <c r="F70" s="22">
        <f>Source!AD80</f>
        <v>0</v>
      </c>
      <c r="G70" s="23">
        <f>Source!O80</f>
        <v>2631.91</v>
      </c>
      <c r="H70" s="23">
        <f>Source!S80</f>
        <v>0</v>
      </c>
      <c r="I70" s="24">
        <f>Source!Q80</f>
        <v>0</v>
      </c>
      <c r="J70" s="24">
        <f>Source!AH80</f>
        <v>0</v>
      </c>
      <c r="K70" s="24">
        <f>Source!U80</f>
        <v>0</v>
      </c>
      <c r="L70" s="25">
        <f>Source!AT80</f>
        <v>0</v>
      </c>
      <c r="M70" s="25">
        <f>Source!AU80</f>
        <v>0</v>
      </c>
      <c r="T70">
        <f>Source!O80+Source!X80+Source!Y80</f>
        <v>2631.91</v>
      </c>
      <c r="U70">
        <f>Source!P80</f>
        <v>2631.91</v>
      </c>
      <c r="V70">
        <f>Source!S80</f>
        <v>0</v>
      </c>
      <c r="W70">
        <f>Source!Q80</f>
        <v>0</v>
      </c>
      <c r="X70">
        <f>Source!R80</f>
        <v>0</v>
      </c>
      <c r="Y70">
        <f>Source!U80</f>
        <v>0</v>
      </c>
      <c r="Z70">
        <f>Source!V80</f>
        <v>0</v>
      </c>
      <c r="AA70">
        <f>Source!X80</f>
        <v>0</v>
      </c>
      <c r="AB70">
        <f>Source!Y80</f>
        <v>0</v>
      </c>
    </row>
    <row r="71" spans="1:33" ht="14.25">
      <c r="C71" s="21" t="str">
        <f>Source!H80</f>
        <v>шт.</v>
      </c>
      <c r="D71" s="10"/>
      <c r="E71" s="26">
        <f>Source!AF80</f>
        <v>0</v>
      </c>
      <c r="F71" s="26">
        <f>Source!AE80</f>
        <v>0</v>
      </c>
      <c r="G71" s="23"/>
      <c r="H71" s="23"/>
      <c r="I71" s="23">
        <f>Source!R80</f>
        <v>0</v>
      </c>
      <c r="J71" s="23">
        <f>Source!AI80</f>
        <v>0</v>
      </c>
      <c r="K71" s="23">
        <f>Source!V80</f>
        <v>0</v>
      </c>
      <c r="L71" s="23">
        <f>Source!X80</f>
        <v>0</v>
      </c>
      <c r="M71" s="23">
        <f>Source!Y80</f>
        <v>0</v>
      </c>
    </row>
    <row r="72" spans="1:33" ht="28.5">
      <c r="A72" s="19" t="str">
        <f>Source!E81</f>
        <v>15</v>
      </c>
      <c r="B72" s="19" t="str">
        <f>Source!F81</f>
        <v>08.3.07.01-0035</v>
      </c>
      <c r="C72" s="20" t="str">
        <f>Source!G81</f>
        <v>Сталь полосовая 25х4 мм, марка Ст3сп</v>
      </c>
      <c r="D72" s="10">
        <f>Source!I81</f>
        <v>3.1199999999999999E-3</v>
      </c>
      <c r="E72" s="22">
        <f>Source!AB81</f>
        <v>6159.22</v>
      </c>
      <c r="F72" s="22">
        <f>Source!AD81</f>
        <v>0</v>
      </c>
      <c r="G72" s="23">
        <f>Source!O81</f>
        <v>19.22</v>
      </c>
      <c r="H72" s="23">
        <f>Source!S81</f>
        <v>0</v>
      </c>
      <c r="I72" s="24">
        <f>Source!Q81</f>
        <v>0</v>
      </c>
      <c r="J72" s="24">
        <f>Source!AH81</f>
        <v>0</v>
      </c>
      <c r="K72" s="24">
        <f>Source!U81</f>
        <v>0</v>
      </c>
      <c r="L72" s="25">
        <f>Source!AT81</f>
        <v>0</v>
      </c>
      <c r="M72" s="25">
        <f>Source!AU81</f>
        <v>0</v>
      </c>
      <c r="T72">
        <f>Source!O81+Source!X81+Source!Y81</f>
        <v>19.22</v>
      </c>
      <c r="U72">
        <f>Source!P81</f>
        <v>19.22</v>
      </c>
      <c r="V72">
        <f>Source!S81</f>
        <v>0</v>
      </c>
      <c r="W72">
        <f>Source!Q81</f>
        <v>0</v>
      </c>
      <c r="X72">
        <f>Source!R81</f>
        <v>0</v>
      </c>
      <c r="Y72">
        <f>Source!U81</f>
        <v>0</v>
      </c>
      <c r="Z72">
        <f>Source!V81</f>
        <v>0</v>
      </c>
      <c r="AA72">
        <f>Source!X81</f>
        <v>0</v>
      </c>
      <c r="AB72">
        <f>Source!Y81</f>
        <v>0</v>
      </c>
    </row>
    <row r="73" spans="1:33" ht="14.25">
      <c r="C73" s="21" t="str">
        <f>Source!H81</f>
        <v>т</v>
      </c>
      <c r="D73" s="10"/>
      <c r="E73" s="26">
        <f>Source!AF81</f>
        <v>0</v>
      </c>
      <c r="F73" s="26">
        <f>Source!AE81</f>
        <v>0</v>
      </c>
      <c r="G73" s="23"/>
      <c r="H73" s="23"/>
      <c r="I73" s="23">
        <f>Source!R81</f>
        <v>0</v>
      </c>
      <c r="J73" s="23">
        <f>Source!AI81</f>
        <v>0</v>
      </c>
      <c r="K73" s="23">
        <f>Source!V81</f>
        <v>0</v>
      </c>
      <c r="L73" s="23">
        <f>Source!X81</f>
        <v>0</v>
      </c>
      <c r="M73" s="23">
        <f>Source!Y81</f>
        <v>0</v>
      </c>
    </row>
    <row r="74" spans="1:33" ht="28.5">
      <c r="A74" s="19" t="str">
        <f>Source!E82</f>
        <v>16</v>
      </c>
      <c r="B74" s="19" t="str">
        <f>Source!F82</f>
        <v>08.3.08.02-0022</v>
      </c>
      <c r="C74" s="20" t="str">
        <f>Source!G82</f>
        <v>Сталь угловая 50х50 мм</v>
      </c>
      <c r="D74" s="10">
        <f>Source!I82</f>
        <v>1.1299999999999999E-3</v>
      </c>
      <c r="E74" s="22">
        <f>Source!AB82</f>
        <v>5763</v>
      </c>
      <c r="F74" s="22">
        <f>Source!AD82</f>
        <v>0</v>
      </c>
      <c r="G74" s="23">
        <f>Source!O82</f>
        <v>6.51</v>
      </c>
      <c r="H74" s="23">
        <f>Source!S82</f>
        <v>0</v>
      </c>
      <c r="I74" s="24">
        <f>Source!Q82</f>
        <v>0</v>
      </c>
      <c r="J74" s="24">
        <f>Source!AH82</f>
        <v>0</v>
      </c>
      <c r="K74" s="24">
        <f>Source!U82</f>
        <v>0</v>
      </c>
      <c r="L74" s="25">
        <f>Source!AT82</f>
        <v>0</v>
      </c>
      <c r="M74" s="25">
        <f>Source!AU82</f>
        <v>0</v>
      </c>
      <c r="T74">
        <f>Source!O82+Source!X82+Source!Y82</f>
        <v>6.51</v>
      </c>
      <c r="U74">
        <f>Source!P82</f>
        <v>6.51</v>
      </c>
      <c r="V74">
        <f>Source!S82</f>
        <v>0</v>
      </c>
      <c r="W74">
        <f>Source!Q82</f>
        <v>0</v>
      </c>
      <c r="X74">
        <f>Source!R82</f>
        <v>0</v>
      </c>
      <c r="Y74">
        <f>Source!U82</f>
        <v>0</v>
      </c>
      <c r="Z74">
        <f>Source!V82</f>
        <v>0</v>
      </c>
      <c r="AA74">
        <f>Source!X82</f>
        <v>0</v>
      </c>
      <c r="AB74">
        <f>Source!Y82</f>
        <v>0</v>
      </c>
    </row>
    <row r="75" spans="1:33" ht="14.25">
      <c r="C75" s="21" t="str">
        <f>Source!H82</f>
        <v>т</v>
      </c>
      <c r="D75" s="10"/>
      <c r="E75" s="26">
        <f>Source!AF82</f>
        <v>0</v>
      </c>
      <c r="F75" s="26">
        <f>Source!AE82</f>
        <v>0</v>
      </c>
      <c r="G75" s="23"/>
      <c r="H75" s="23"/>
      <c r="I75" s="23">
        <f>Source!R82</f>
        <v>0</v>
      </c>
      <c r="J75" s="23">
        <f>Source!AI82</f>
        <v>0</v>
      </c>
      <c r="K75" s="23">
        <f>Source!V82</f>
        <v>0</v>
      </c>
      <c r="L75" s="23">
        <f>Source!X82</f>
        <v>0</v>
      </c>
      <c r="M75" s="23">
        <f>Source!Y82</f>
        <v>0</v>
      </c>
    </row>
    <row r="77" spans="1:33" ht="15">
      <c r="A77" s="28"/>
      <c r="B77" s="28"/>
      <c r="C77" s="55" t="str">
        <f>CONCATENATE("Итого по подразделу: ",IF(Source!G84&lt;&gt;"Новый подраздел", Source!G84, ""))</f>
        <v>Итого по подразделу: 2. Материалы, неучтенные ценником</v>
      </c>
      <c r="D77" s="55"/>
      <c r="E77" s="55"/>
      <c r="F77" s="55"/>
      <c r="G77" s="29">
        <f>IF(SUM(T59:T76)=0, "-", SUM(T59:T76))</f>
        <v>4303.46</v>
      </c>
      <c r="H77" s="29" t="str">
        <f>IF(SUM(V59:V76)=0, "-", SUM(V59:V76))</f>
        <v>-</v>
      </c>
      <c r="I77" s="30" t="str">
        <f>IF(SUM(W59:W76)=0, "-", SUM(W59:W76))</f>
        <v>-</v>
      </c>
      <c r="J77" s="29"/>
      <c r="K77" s="30" t="str">
        <f>IF(SUM(Y59:Y76)=0, "-", SUM(Y59:Y76))</f>
        <v>-</v>
      </c>
      <c r="L77" s="30"/>
      <c r="M77" s="30"/>
      <c r="AG77" s="31" t="str">
        <f>CONCATENATE("Итого по подразделу: ",IF(Source!G84&lt;&gt;"Новый подраздел", Source!G84, ""))</f>
        <v>Итого по подразделу: 2. Материалы, неучтенные ценником</v>
      </c>
    </row>
    <row r="78" spans="1:33" ht="15">
      <c r="A78" s="28"/>
      <c r="B78" s="28"/>
      <c r="C78" s="28"/>
      <c r="D78" s="28"/>
      <c r="E78" s="28"/>
      <c r="F78" s="28"/>
      <c r="G78" s="29"/>
      <c r="H78" s="29"/>
      <c r="I78" s="29" t="str">
        <f>IF(SUM(X59:X76)=0, "-", SUM(X59:X76))</f>
        <v>-</v>
      </c>
      <c r="J78" s="29"/>
      <c r="K78" s="29" t="str">
        <f>IF(SUM(Z59:Z76)=0, "-", SUM(Z59:Z76))</f>
        <v>-</v>
      </c>
      <c r="L78" s="29" t="str">
        <f>IF(SUM(AA59:AA76)=0, "-", SUM(AA59:AA76))</f>
        <v>-</v>
      </c>
      <c r="M78" s="29" t="str">
        <f>IF(SUM(AB59:AB76)=0, "-", SUM(AB59:AB76))</f>
        <v>-</v>
      </c>
    </row>
    <row r="79" spans="1:33" hidden="1"/>
    <row r="81" spans="1:28" ht="14.25">
      <c r="C81" s="52" t="str">
        <f>Source!H112</f>
        <v>Всего с НР и СП 2017 мат К 6,65</v>
      </c>
      <c r="D81" s="52"/>
      <c r="E81" s="52"/>
      <c r="F81" s="52"/>
      <c r="G81" s="53">
        <f>IF(Source!F112=0, "", Source!F112)</f>
        <v>28618.01</v>
      </c>
      <c r="H81" s="53"/>
    </row>
    <row r="83" spans="1:28" ht="15">
      <c r="A83" s="28"/>
      <c r="B83" s="28"/>
      <c r="C83" s="55" t="str">
        <f>CONCATENATE("Итого по разделу: ",IF(Source!G114&lt;&gt;"Новый раздел", Source!G114, ""))</f>
        <v>Итого по разделу: Раздел 1. Заявитель №1.</v>
      </c>
      <c r="D83" s="55"/>
      <c r="E83" s="55"/>
      <c r="F83" s="55"/>
      <c r="G83" s="29">
        <f>IF(SUM(T25:T82)=0, "-", SUM(T25:T82))</f>
        <v>4771.0200000000004</v>
      </c>
      <c r="H83" s="29">
        <f>IF(SUM(V25:V82)=0, "-", SUM(V25:V82))</f>
        <v>117.37</v>
      </c>
      <c r="I83" s="30">
        <f>IF(SUM(W25:W82)=0, "-", SUM(W25:W82))</f>
        <v>54.5</v>
      </c>
      <c r="J83" s="29"/>
      <c r="K83" s="30">
        <f>IF(SUM(Y25:Y82)=0, "-", SUM(Y25:Y82))</f>
        <v>12.225600000000002</v>
      </c>
      <c r="L83" s="30"/>
      <c r="M83" s="30"/>
    </row>
    <row r="84" spans="1:28" ht="15">
      <c r="A84" s="28"/>
      <c r="B84" s="28"/>
      <c r="C84" s="28"/>
      <c r="D84" s="28"/>
      <c r="E84" s="28"/>
      <c r="F84" s="28"/>
      <c r="G84" s="29"/>
      <c r="H84" s="29"/>
      <c r="I84" s="29">
        <f>IF(SUM(X25:X82)=0, "-", SUM(X25:X82))</f>
        <v>5.3</v>
      </c>
      <c r="J84" s="29"/>
      <c r="K84" s="29">
        <f>IF(SUM(Z25:Z82)=0, "-", SUM(Z25:Z82))</f>
        <v>0.46419999999999995</v>
      </c>
      <c r="L84" s="29">
        <f>IF(SUM(AA25:AA82)=0, "-", SUM(AA25:AA82))</f>
        <v>99.36999999999999</v>
      </c>
      <c r="M84" s="29">
        <f>IF(SUM(AB25:AB82)=0, "-", SUM(AB25:AB82))</f>
        <v>63.790000000000006</v>
      </c>
    </row>
    <row r="86" spans="1:28" hidden="1"/>
    <row r="87" spans="1:28" ht="14.25">
      <c r="C87" s="52" t="str">
        <f>Source!H142</f>
        <v>Всего по Разделу №1 с НР и СП 2017 К 6,65</v>
      </c>
      <c r="D87" s="52"/>
      <c r="E87" s="52"/>
      <c r="F87" s="52"/>
      <c r="G87" s="53">
        <f>IF(Source!F142=0, "", Source!F142)</f>
        <v>31727.279999999999</v>
      </c>
      <c r="H87" s="53"/>
    </row>
    <row r="88" spans="1:28" ht="14.25">
      <c r="C88" s="52" t="str">
        <f>Source!H143</f>
        <v>НДС 18%</v>
      </c>
      <c r="D88" s="52"/>
      <c r="E88" s="52"/>
      <c r="F88" s="52"/>
      <c r="G88" s="53">
        <f>IF(Source!F143=0, "", Source!F143)</f>
        <v>5710.91</v>
      </c>
      <c r="H88" s="53"/>
    </row>
    <row r="89" spans="1:28" ht="14.25">
      <c r="C89" s="52" t="str">
        <f>Source!H144</f>
        <v>Всего по Разделу №1 с НДС</v>
      </c>
      <c r="D89" s="52"/>
      <c r="E89" s="52"/>
      <c r="F89" s="52"/>
      <c r="G89" s="53">
        <f>IF(Source!F144=0, "", Source!F144)</f>
        <v>37438.19</v>
      </c>
      <c r="H89" s="53"/>
    </row>
    <row r="91" spans="1:28" ht="16.5">
      <c r="A91" s="54" t="str">
        <f>CONCATENATE("Раздел: ",IF(Source!G146&lt;&gt;"Новый раздел", Source!G146, ""))</f>
        <v>Раздел: Раздел 2. Заявитель №2</v>
      </c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</row>
    <row r="93" spans="1:28" ht="16.5">
      <c r="A93" s="54" t="str">
        <f>CONCATENATE("Подраздел: ",IF(Source!G150&lt;&gt;"Новый подраздел", Source!G150, ""))</f>
        <v>Подраздел: 1. Монтажные работы</v>
      </c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</row>
    <row r="94" spans="1:28" ht="57">
      <c r="A94" s="19" t="str">
        <f>Source!E154</f>
        <v>17</v>
      </c>
      <c r="B94" s="19" t="str">
        <f>Source!F154</f>
        <v>м08-02-401-01</v>
      </c>
      <c r="C94" s="20" t="str">
        <f>Source!G154</f>
        <v>Кабель трех-пятижильный сечением жилы до 16 мм2 с креплением накладными скобами, полосками с установкой ответвительных коробок</v>
      </c>
      <c r="D94" s="10">
        <f>Source!I154</f>
        <v>7.0000000000000007E-2</v>
      </c>
      <c r="E94" s="22">
        <f>Source!AB154</f>
        <v>630.96</v>
      </c>
      <c r="F94" s="22">
        <f>Source!AD154</f>
        <v>51.58</v>
      </c>
      <c r="G94" s="23">
        <f>Source!O154</f>
        <v>44.16</v>
      </c>
      <c r="H94" s="23">
        <f>Source!S154</f>
        <v>27.16</v>
      </c>
      <c r="I94" s="24">
        <f>Source!Q154</f>
        <v>3.61</v>
      </c>
      <c r="J94" s="24">
        <f>Source!AH154</f>
        <v>41.28</v>
      </c>
      <c r="K94" s="24">
        <f>Source!U154</f>
        <v>2.8896000000000002</v>
      </c>
      <c r="L94" s="25">
        <f>Source!AT154</f>
        <v>81</v>
      </c>
      <c r="M94" s="25">
        <f>Source!AU154</f>
        <v>52</v>
      </c>
      <c r="T94">
        <f>Source!O154+Source!X154+Source!Y154</f>
        <v>80.75</v>
      </c>
      <c r="U94">
        <f>Source!P154</f>
        <v>13.39</v>
      </c>
      <c r="V94">
        <f>Source!S154</f>
        <v>27.16</v>
      </c>
      <c r="W94">
        <f>Source!Q154</f>
        <v>3.61</v>
      </c>
      <c r="X94">
        <f>Source!R154</f>
        <v>0.35</v>
      </c>
      <c r="Y94">
        <f>Source!U154</f>
        <v>2.8896000000000002</v>
      </c>
      <c r="Z94">
        <f>Source!V154</f>
        <v>2.8000000000000004E-2</v>
      </c>
      <c r="AA94">
        <f>Source!X154</f>
        <v>22.28</v>
      </c>
      <c r="AB94">
        <f>Source!Y154</f>
        <v>14.31</v>
      </c>
    </row>
    <row r="95" spans="1:28" ht="14.25">
      <c r="C95" s="21" t="str">
        <f>Source!H154</f>
        <v>100 м</v>
      </c>
      <c r="D95" s="10"/>
      <c r="E95" s="26">
        <f>Source!AF154</f>
        <v>388.03</v>
      </c>
      <c r="F95" s="26">
        <f>Source!AE154</f>
        <v>5.0199999999999996</v>
      </c>
      <c r="G95" s="23"/>
      <c r="H95" s="23"/>
      <c r="I95" s="23">
        <f>Source!R154</f>
        <v>0.35</v>
      </c>
      <c r="J95" s="23">
        <f>Source!AI154</f>
        <v>0.4</v>
      </c>
      <c r="K95" s="23">
        <f>Source!V154</f>
        <v>2.8000000000000004E-2</v>
      </c>
      <c r="L95" s="23">
        <f>Source!X154</f>
        <v>22.28</v>
      </c>
      <c r="M95" s="23">
        <f>Source!Y154</f>
        <v>14.31</v>
      </c>
    </row>
    <row r="96" spans="1:28">
      <c r="C96" s="27" t="str">
        <f>"Объем: "&amp;Source!I154&amp;"=7/"&amp;"100"</f>
        <v>Объем: 0,07=7/100</v>
      </c>
    </row>
    <row r="97" spans="1:28" ht="42.75">
      <c r="A97" s="19" t="str">
        <f>Source!E155</f>
        <v>18</v>
      </c>
      <c r="B97" s="19" t="str">
        <f>Source!F155</f>
        <v>м08-03-526-01</v>
      </c>
      <c r="C97" s="20" t="str">
        <f>Source!G155</f>
        <v>Автомат одно-, двух-, трехполюсный, устанавливаемый на конструкции на стене или колонне, на ток до 25 А</v>
      </c>
      <c r="D97" s="10">
        <f>Source!I155</f>
        <v>2</v>
      </c>
      <c r="E97" s="22">
        <f>Source!AB155</f>
        <v>35.979999999999997</v>
      </c>
      <c r="F97" s="22">
        <f>Source!AD155</f>
        <v>1.05</v>
      </c>
      <c r="G97" s="23">
        <f>Source!O155</f>
        <v>71.959999999999994</v>
      </c>
      <c r="H97" s="23">
        <f>Source!S155</f>
        <v>29.68</v>
      </c>
      <c r="I97" s="24">
        <f>Source!Q155</f>
        <v>2.1</v>
      </c>
      <c r="J97" s="24">
        <f>Source!AH155</f>
        <v>1.56</v>
      </c>
      <c r="K97" s="24">
        <f>Source!U155</f>
        <v>3.12</v>
      </c>
      <c r="L97" s="25">
        <f>Source!AT155</f>
        <v>81</v>
      </c>
      <c r="M97" s="25">
        <f>Source!AU155</f>
        <v>52</v>
      </c>
      <c r="T97">
        <f>Source!O155+Source!X155+Source!Y155</f>
        <v>111.43</v>
      </c>
      <c r="U97">
        <f>Source!P155</f>
        <v>40.18</v>
      </c>
      <c r="V97">
        <f>Source!S155</f>
        <v>29.68</v>
      </c>
      <c r="W97">
        <f>Source!Q155</f>
        <v>2.1</v>
      </c>
      <c r="X97">
        <f>Source!R155</f>
        <v>0</v>
      </c>
      <c r="Y97">
        <f>Source!U155</f>
        <v>3.12</v>
      </c>
      <c r="Z97">
        <f>Source!V155</f>
        <v>0</v>
      </c>
      <c r="AA97">
        <f>Source!X155</f>
        <v>24.04</v>
      </c>
      <c r="AB97">
        <f>Source!Y155</f>
        <v>15.43</v>
      </c>
    </row>
    <row r="98" spans="1:28" ht="14.25">
      <c r="C98" s="21" t="str">
        <f>Source!H155</f>
        <v>ШТ</v>
      </c>
      <c r="D98" s="10"/>
      <c r="E98" s="26">
        <f>Source!AF155</f>
        <v>14.84</v>
      </c>
      <c r="F98" s="26">
        <f>Source!AE155</f>
        <v>0</v>
      </c>
      <c r="G98" s="23"/>
      <c r="H98" s="23"/>
      <c r="I98" s="23">
        <f>Source!R155</f>
        <v>0</v>
      </c>
      <c r="J98" s="23">
        <f>Source!AI155</f>
        <v>0</v>
      </c>
      <c r="K98" s="23">
        <f>Source!V155</f>
        <v>0</v>
      </c>
      <c r="L98" s="23">
        <f>Source!X155</f>
        <v>24.04</v>
      </c>
      <c r="M98" s="23">
        <f>Source!Y155</f>
        <v>15.43</v>
      </c>
    </row>
    <row r="99" spans="1:28" ht="28.5">
      <c r="A99" s="19" t="str">
        <f>Source!E156</f>
        <v>19</v>
      </c>
      <c r="B99" s="19" t="str">
        <f>Source!F156</f>
        <v>м08-03-600-01</v>
      </c>
      <c r="C99" s="20" t="str">
        <f>Source!G156</f>
        <v>Счетчики, устанавливаемые на готовом основании однофазные</v>
      </c>
      <c r="D99" s="10">
        <f>Source!I156</f>
        <v>1</v>
      </c>
      <c r="E99" s="22">
        <f>Source!AB156</f>
        <v>4.99</v>
      </c>
      <c r="F99" s="22">
        <f>Source!AD156</f>
        <v>1.78</v>
      </c>
      <c r="G99" s="23">
        <f>Source!O156</f>
        <v>4.99</v>
      </c>
      <c r="H99" s="23">
        <f>Source!S156</f>
        <v>2.78</v>
      </c>
      <c r="I99" s="24">
        <f>Source!Q156</f>
        <v>1.78</v>
      </c>
      <c r="J99" s="24">
        <f>Source!AH156</f>
        <v>0.28000000000000003</v>
      </c>
      <c r="K99" s="24">
        <f>Source!U156</f>
        <v>0.28000000000000003</v>
      </c>
      <c r="L99" s="25">
        <f>Source!AT156</f>
        <v>81</v>
      </c>
      <c r="M99" s="25">
        <f>Source!AU156</f>
        <v>52</v>
      </c>
      <c r="T99">
        <f>Source!O156+Source!X156+Source!Y156</f>
        <v>9.0300000000000011</v>
      </c>
      <c r="U99">
        <f>Source!P156</f>
        <v>0.43</v>
      </c>
      <c r="V99">
        <f>Source!S156</f>
        <v>2.78</v>
      </c>
      <c r="W99">
        <f>Source!Q156</f>
        <v>1.78</v>
      </c>
      <c r="X99">
        <f>Source!R156</f>
        <v>0.26</v>
      </c>
      <c r="Y99">
        <f>Source!U156</f>
        <v>0.28000000000000003</v>
      </c>
      <c r="Z99">
        <f>Source!V156</f>
        <v>0.02</v>
      </c>
      <c r="AA99">
        <f>Source!X156</f>
        <v>2.46</v>
      </c>
      <c r="AB99">
        <f>Source!Y156</f>
        <v>1.58</v>
      </c>
    </row>
    <row r="100" spans="1:28" ht="14.25">
      <c r="C100" s="21" t="str">
        <f>Source!H156</f>
        <v>ШТ</v>
      </c>
      <c r="D100" s="10"/>
      <c r="E100" s="26">
        <f>Source!AF156</f>
        <v>2.78</v>
      </c>
      <c r="F100" s="26">
        <f>Source!AE156</f>
        <v>0.26</v>
      </c>
      <c r="G100" s="23"/>
      <c r="H100" s="23"/>
      <c r="I100" s="23">
        <f>Source!R156</f>
        <v>0.26</v>
      </c>
      <c r="J100" s="23">
        <f>Source!AI156</f>
        <v>0.02</v>
      </c>
      <c r="K100" s="23">
        <f>Source!V156</f>
        <v>0.02</v>
      </c>
      <c r="L100" s="23">
        <f>Source!X156</f>
        <v>2.46</v>
      </c>
      <c r="M100" s="23">
        <f>Source!Y156</f>
        <v>1.58</v>
      </c>
    </row>
    <row r="101" spans="1:28" ht="42.75">
      <c r="A101" s="19" t="str">
        <f>Source!E157</f>
        <v>20</v>
      </c>
      <c r="B101" s="19" t="str">
        <f>Source!F157</f>
        <v>м08-03-573-04</v>
      </c>
      <c r="C101" s="20" t="str">
        <f>Source!G157</f>
        <v>Шкаф (пульт) управления навесной, высота, ширина и глубина до 600х600х350 мм</v>
      </c>
      <c r="D101" s="10">
        <f>Source!I157</f>
        <v>1</v>
      </c>
      <c r="E101" s="22">
        <f>Source!AB157</f>
        <v>65.16</v>
      </c>
      <c r="F101" s="22">
        <f>Source!AD157</f>
        <v>38.65</v>
      </c>
      <c r="G101" s="23">
        <f>Source!O157</f>
        <v>65.16</v>
      </c>
      <c r="H101" s="23">
        <f>Source!S157</f>
        <v>23.51</v>
      </c>
      <c r="I101" s="24">
        <f>Source!Q157</f>
        <v>38.65</v>
      </c>
      <c r="J101" s="24">
        <f>Source!AH157</f>
        <v>2.37</v>
      </c>
      <c r="K101" s="24">
        <f>Source!U157</f>
        <v>2.37</v>
      </c>
      <c r="L101" s="25">
        <f>Source!AT157</f>
        <v>81</v>
      </c>
      <c r="M101" s="25">
        <f>Source!AU157</f>
        <v>52</v>
      </c>
      <c r="T101">
        <f>Source!O157+Source!X157+Source!Y157</f>
        <v>101.71000000000001</v>
      </c>
      <c r="U101">
        <f>Source!P157</f>
        <v>3</v>
      </c>
      <c r="V101">
        <f>Source!S157</f>
        <v>23.51</v>
      </c>
      <c r="W101">
        <f>Source!Q157</f>
        <v>38.65</v>
      </c>
      <c r="X101">
        <f>Source!R157</f>
        <v>3.97</v>
      </c>
      <c r="Y101">
        <f>Source!U157</f>
        <v>2.37</v>
      </c>
      <c r="Z101">
        <f>Source!V157</f>
        <v>0.36</v>
      </c>
      <c r="AA101">
        <f>Source!X157</f>
        <v>22.26</v>
      </c>
      <c r="AB101">
        <f>Source!Y157</f>
        <v>14.29</v>
      </c>
    </row>
    <row r="102" spans="1:28" ht="14.25">
      <c r="C102" s="21" t="str">
        <f>Source!H157</f>
        <v>ШТ</v>
      </c>
      <c r="D102" s="10"/>
      <c r="E102" s="26">
        <f>Source!AF157</f>
        <v>23.51</v>
      </c>
      <c r="F102" s="26">
        <f>Source!AE157</f>
        <v>3.97</v>
      </c>
      <c r="G102" s="23"/>
      <c r="H102" s="23"/>
      <c r="I102" s="23">
        <f>Source!R157</f>
        <v>3.97</v>
      </c>
      <c r="J102" s="23">
        <f>Source!AI157</f>
        <v>0.36</v>
      </c>
      <c r="K102" s="23">
        <f>Source!V157</f>
        <v>0.36</v>
      </c>
      <c r="L102" s="23">
        <f>Source!X157</f>
        <v>22.26</v>
      </c>
      <c r="M102" s="23">
        <f>Source!Y157</f>
        <v>14.29</v>
      </c>
    </row>
    <row r="103" spans="1:28" ht="57">
      <c r="A103" s="19" t="str">
        <f>Source!E158</f>
        <v>21</v>
      </c>
      <c r="B103" s="19" t="str">
        <f>Source!F158</f>
        <v>м08-02-472-11</v>
      </c>
      <c r="C103" s="20" t="str">
        <f>Source!G158</f>
        <v>Перемычка заземляющая тросовая диаметром до 9,2 мм для строительных металлических конструкций</v>
      </c>
      <c r="D103" s="10">
        <f>Source!I158</f>
        <v>0.1</v>
      </c>
      <c r="E103" s="22">
        <f>Source!AB158</f>
        <v>46.51</v>
      </c>
      <c r="F103" s="22">
        <f>Source!AD158</f>
        <v>6.32</v>
      </c>
      <c r="G103" s="23">
        <f>Source!O158</f>
        <v>4.6500000000000004</v>
      </c>
      <c r="H103" s="23">
        <f>Source!S158</f>
        <v>3.38</v>
      </c>
      <c r="I103" s="24">
        <f>Source!Q158</f>
        <v>0.63</v>
      </c>
      <c r="J103" s="24">
        <f>Source!AH158</f>
        <v>3.59</v>
      </c>
      <c r="K103" s="24">
        <f>Source!U158</f>
        <v>0.35899999999999999</v>
      </c>
      <c r="L103" s="25">
        <f>Source!AT158</f>
        <v>81</v>
      </c>
      <c r="M103" s="25">
        <f>Source!AU158</f>
        <v>52</v>
      </c>
      <c r="T103">
        <f>Source!O158+Source!X158+Source!Y158</f>
        <v>9.18</v>
      </c>
      <c r="U103">
        <f>Source!P158</f>
        <v>0.64</v>
      </c>
      <c r="V103">
        <f>Source!S158</f>
        <v>3.38</v>
      </c>
      <c r="W103">
        <f>Source!Q158</f>
        <v>0.63</v>
      </c>
      <c r="X103">
        <f>Source!R158</f>
        <v>0.03</v>
      </c>
      <c r="Y103">
        <f>Source!U158</f>
        <v>0.35899999999999999</v>
      </c>
      <c r="Z103">
        <f>Source!V158</f>
        <v>2E-3</v>
      </c>
      <c r="AA103">
        <f>Source!X158</f>
        <v>2.76</v>
      </c>
      <c r="AB103">
        <f>Source!Y158</f>
        <v>1.77</v>
      </c>
    </row>
    <row r="104" spans="1:28" ht="14.25">
      <c r="C104" s="21" t="str">
        <f>Source!H158</f>
        <v>10 ШТ</v>
      </c>
      <c r="D104" s="10"/>
      <c r="E104" s="26">
        <f>Source!AF158</f>
        <v>33.75</v>
      </c>
      <c r="F104" s="26">
        <f>Source!AE158</f>
        <v>0.26</v>
      </c>
      <c r="G104" s="23"/>
      <c r="H104" s="23"/>
      <c r="I104" s="23">
        <f>Source!R158</f>
        <v>0.03</v>
      </c>
      <c r="J104" s="23">
        <f>Source!AI158</f>
        <v>0.02</v>
      </c>
      <c r="K104" s="23">
        <f>Source!V158</f>
        <v>2E-3</v>
      </c>
      <c r="L104" s="23">
        <f>Source!X158</f>
        <v>2.76</v>
      </c>
      <c r="M104" s="23">
        <f>Source!Y158</f>
        <v>1.77</v>
      </c>
    </row>
    <row r="105" spans="1:28">
      <c r="C105" s="27" t="str">
        <f>"Объем: "&amp;Source!I158&amp;"=1/"&amp;"10"</f>
        <v>Объем: 0,1=1/10</v>
      </c>
    </row>
    <row r="106" spans="1:28" ht="28.5">
      <c r="A106" s="19" t="str">
        <f>Source!E159</f>
        <v>22</v>
      </c>
      <c r="B106" s="19" t="str">
        <f>Source!F159</f>
        <v>м08-02-471-01</v>
      </c>
      <c r="C106" s="20" t="str">
        <f>Source!G159</f>
        <v>Заземлитель вертикальный из угловой стали размером 50х50х5 мм</v>
      </c>
      <c r="D106" s="10">
        <f>Source!I159</f>
        <v>0.1</v>
      </c>
      <c r="E106" s="22">
        <f>Source!AB159</f>
        <v>634.36</v>
      </c>
      <c r="F106" s="22">
        <f>Source!AD159</f>
        <v>47.94</v>
      </c>
      <c r="G106" s="23">
        <f>Source!O159</f>
        <v>63.43</v>
      </c>
      <c r="H106" s="23">
        <f>Source!S159</f>
        <v>10.06</v>
      </c>
      <c r="I106" s="24">
        <f>Source!Q159</f>
        <v>4.79</v>
      </c>
      <c r="J106" s="24">
        <f>Source!AH159</f>
        <v>10.7</v>
      </c>
      <c r="K106" s="24">
        <f>Source!U159</f>
        <v>1.07</v>
      </c>
      <c r="L106" s="25">
        <f>Source!AT159</f>
        <v>81</v>
      </c>
      <c r="M106" s="25">
        <f>Source!AU159</f>
        <v>52</v>
      </c>
      <c r="T106">
        <f>Source!O159+Source!X159+Source!Y159</f>
        <v>77.45</v>
      </c>
      <c r="U106">
        <f>Source!P159</f>
        <v>48.58</v>
      </c>
      <c r="V106">
        <f>Source!S159</f>
        <v>10.06</v>
      </c>
      <c r="W106">
        <f>Source!Q159</f>
        <v>4.79</v>
      </c>
      <c r="X106">
        <f>Source!R159</f>
        <v>0.48</v>
      </c>
      <c r="Y106">
        <f>Source!U159</f>
        <v>1.07</v>
      </c>
      <c r="Z106">
        <f>Source!V159</f>
        <v>3.8000000000000006E-2</v>
      </c>
      <c r="AA106">
        <f>Source!X159</f>
        <v>8.5399999999999991</v>
      </c>
      <c r="AB106">
        <f>Source!Y159</f>
        <v>5.48</v>
      </c>
    </row>
    <row r="107" spans="1:28" ht="14.25">
      <c r="C107" s="21" t="str">
        <f>Source!H159</f>
        <v>10 ШТ</v>
      </c>
      <c r="D107" s="10"/>
      <c r="E107" s="26">
        <f>Source!AF159</f>
        <v>100.58</v>
      </c>
      <c r="F107" s="26">
        <f>Source!AE159</f>
        <v>4.7699999999999996</v>
      </c>
      <c r="G107" s="23"/>
      <c r="H107" s="23"/>
      <c r="I107" s="23">
        <f>Source!R159</f>
        <v>0.48</v>
      </c>
      <c r="J107" s="23">
        <f>Source!AI159</f>
        <v>0.38</v>
      </c>
      <c r="K107" s="23">
        <f>Source!V159</f>
        <v>3.8000000000000006E-2</v>
      </c>
      <c r="L107" s="23">
        <f>Source!X159</f>
        <v>8.5399999999999991</v>
      </c>
      <c r="M107" s="23">
        <f>Source!Y159</f>
        <v>5.48</v>
      </c>
    </row>
    <row r="108" spans="1:28">
      <c r="C108" s="27" t="str">
        <f>"Объем: "&amp;Source!I159&amp;"=1/"&amp;"10"</f>
        <v>Объем: 0,1=1/10</v>
      </c>
    </row>
    <row r="109" spans="1:28" ht="42.75">
      <c r="A109" s="19" t="str">
        <f>Source!E160</f>
        <v>23</v>
      </c>
      <c r="B109" s="19" t="str">
        <f>Source!F160</f>
        <v>м08-02-472-06</v>
      </c>
      <c r="C109" s="20" t="str">
        <f>Source!G160</f>
        <v>Проводник заземляющий открыто по строительным основаниям из полосовой стали сечением 100 мм2</v>
      </c>
      <c r="D109" s="10">
        <f>Source!I160</f>
        <v>0.04</v>
      </c>
      <c r="E109" s="22">
        <f>Source!AB160</f>
        <v>748.97</v>
      </c>
      <c r="F109" s="22">
        <f>Source!AD160</f>
        <v>60.98</v>
      </c>
      <c r="G109" s="23">
        <f>Source!O160</f>
        <v>29.96</v>
      </c>
      <c r="H109" s="23">
        <f>Source!S160</f>
        <v>7.14</v>
      </c>
      <c r="I109" s="24">
        <f>Source!Q160</f>
        <v>2.44</v>
      </c>
      <c r="J109" s="24">
        <f>Source!AH160</f>
        <v>19</v>
      </c>
      <c r="K109" s="24">
        <f>Source!U160</f>
        <v>0.76</v>
      </c>
      <c r="L109" s="25">
        <f>Source!AT160</f>
        <v>81</v>
      </c>
      <c r="M109" s="25">
        <f>Source!AU160</f>
        <v>52</v>
      </c>
      <c r="T109">
        <f>Source!O160+Source!X160+Source!Y160</f>
        <v>39.71</v>
      </c>
      <c r="U109">
        <f>Source!P160</f>
        <v>20.38</v>
      </c>
      <c r="V109">
        <f>Source!S160</f>
        <v>7.14</v>
      </c>
      <c r="W109">
        <f>Source!Q160</f>
        <v>2.44</v>
      </c>
      <c r="X109">
        <f>Source!R160</f>
        <v>0.19</v>
      </c>
      <c r="Y109">
        <f>Source!U160</f>
        <v>0.76</v>
      </c>
      <c r="Z109">
        <f>Source!V160</f>
        <v>1.52E-2</v>
      </c>
      <c r="AA109">
        <f>Source!X160</f>
        <v>5.94</v>
      </c>
      <c r="AB109">
        <f>Source!Y160</f>
        <v>3.81</v>
      </c>
    </row>
    <row r="110" spans="1:28" ht="14.25">
      <c r="C110" s="21" t="str">
        <f>Source!H160</f>
        <v>100 м</v>
      </c>
      <c r="D110" s="10"/>
      <c r="E110" s="26">
        <f>Source!AF160</f>
        <v>178.6</v>
      </c>
      <c r="F110" s="26">
        <f>Source!AE160</f>
        <v>4.7699999999999996</v>
      </c>
      <c r="G110" s="23"/>
      <c r="H110" s="23"/>
      <c r="I110" s="23">
        <f>Source!R160</f>
        <v>0.19</v>
      </c>
      <c r="J110" s="23">
        <f>Source!AI160</f>
        <v>0.38</v>
      </c>
      <c r="K110" s="23">
        <f>Source!V160</f>
        <v>1.52E-2</v>
      </c>
      <c r="L110" s="23">
        <f>Source!X160</f>
        <v>5.94</v>
      </c>
      <c r="M110" s="23">
        <f>Source!Y160</f>
        <v>3.81</v>
      </c>
    </row>
    <row r="111" spans="1:28">
      <c r="C111" s="27" t="str">
        <f>"Объем: "&amp;Source!I160&amp;"=4/"&amp;"100"</f>
        <v>Объем: 0,04=4/100</v>
      </c>
    </row>
    <row r="112" spans="1:28" ht="42.75">
      <c r="A112" s="19" t="str">
        <f>Source!E161</f>
        <v>24</v>
      </c>
      <c r="B112" s="19" t="str">
        <f>Source!F161</f>
        <v>м08-03-574-01</v>
      </c>
      <c r="C112" s="20" t="str">
        <f>Source!G161</f>
        <v>Разводка по устройствам и подключение жил кабелей или проводов сечением до 10 мм2</v>
      </c>
      <c r="D112" s="10">
        <f>Source!I161</f>
        <v>0.02</v>
      </c>
      <c r="E112" s="22">
        <f>Source!AB161</f>
        <v>272.63</v>
      </c>
      <c r="F112" s="22">
        <f>Source!AD161</f>
        <v>1.78</v>
      </c>
      <c r="G112" s="23">
        <f>Source!O161</f>
        <v>5.45</v>
      </c>
      <c r="H112" s="23">
        <f>Source!S161</f>
        <v>3.33</v>
      </c>
      <c r="I112" s="24">
        <f>Source!Q161</f>
        <v>0.04</v>
      </c>
      <c r="J112" s="24">
        <f>Source!AH161</f>
        <v>16.8</v>
      </c>
      <c r="K112" s="24">
        <f>Source!U161</f>
        <v>0.33600000000000002</v>
      </c>
      <c r="L112" s="25">
        <f>Source!AT161</f>
        <v>81</v>
      </c>
      <c r="M112" s="25">
        <f>Source!AU161</f>
        <v>52</v>
      </c>
      <c r="T112">
        <f>Source!O161+Source!X161+Source!Y161</f>
        <v>9.9</v>
      </c>
      <c r="U112">
        <f>Source!P161</f>
        <v>2.08</v>
      </c>
      <c r="V112">
        <f>Source!S161</f>
        <v>3.33</v>
      </c>
      <c r="W112">
        <f>Source!Q161</f>
        <v>0.04</v>
      </c>
      <c r="X112">
        <f>Source!R161</f>
        <v>0.01</v>
      </c>
      <c r="Y112">
        <f>Source!U161</f>
        <v>0.33600000000000002</v>
      </c>
      <c r="Z112">
        <f>Source!V161</f>
        <v>4.0000000000000002E-4</v>
      </c>
      <c r="AA112">
        <f>Source!X161</f>
        <v>2.71</v>
      </c>
      <c r="AB112">
        <f>Source!Y161</f>
        <v>1.74</v>
      </c>
    </row>
    <row r="113" spans="1:28" ht="14.25">
      <c r="C113" s="21" t="str">
        <f>Source!H161</f>
        <v>100 ШТ</v>
      </c>
      <c r="D113" s="10"/>
      <c r="E113" s="26">
        <f>Source!AF161</f>
        <v>166.66</v>
      </c>
      <c r="F113" s="26">
        <f>Source!AE161</f>
        <v>0.26</v>
      </c>
      <c r="G113" s="23"/>
      <c r="H113" s="23"/>
      <c r="I113" s="23">
        <f>Source!R161</f>
        <v>0.01</v>
      </c>
      <c r="J113" s="23">
        <f>Source!AI161</f>
        <v>0.02</v>
      </c>
      <c r="K113" s="23">
        <f>Source!V161</f>
        <v>4.0000000000000002E-4</v>
      </c>
      <c r="L113" s="23">
        <f>Source!X161</f>
        <v>2.71</v>
      </c>
      <c r="M113" s="23">
        <f>Source!Y161</f>
        <v>1.74</v>
      </c>
    </row>
    <row r="114" spans="1:28">
      <c r="C114" s="27" t="str">
        <f>"Объем: "&amp;Source!I161&amp;"=2/"&amp;"100"</f>
        <v>Объем: 0,02=2/100</v>
      </c>
    </row>
    <row r="115" spans="1:28" ht="42.75">
      <c r="A115" s="19" t="str">
        <f>Source!E162</f>
        <v>25</v>
      </c>
      <c r="B115" s="19" t="str">
        <f>Source!F162</f>
        <v>м08-03-574-02</v>
      </c>
      <c r="C115" s="20" t="str">
        <f>Source!G162</f>
        <v>Разводка по устройствам и подключение жил кабелей или проводов сечением до 16 мм2</v>
      </c>
      <c r="D115" s="10">
        <f>Source!I162</f>
        <v>0.03</v>
      </c>
      <c r="E115" s="22">
        <f>Source!AB162</f>
        <v>487.83</v>
      </c>
      <c r="F115" s="22">
        <f>Source!AD162</f>
        <v>15.32</v>
      </c>
      <c r="G115" s="23">
        <f>Source!O162</f>
        <v>14.64</v>
      </c>
      <c r="H115" s="23">
        <f>Source!S162</f>
        <v>10.33</v>
      </c>
      <c r="I115" s="24">
        <f>Source!Q162</f>
        <v>0.46</v>
      </c>
      <c r="J115" s="24">
        <f>Source!AH162</f>
        <v>34.700000000000003</v>
      </c>
      <c r="K115" s="24">
        <f>Source!U162</f>
        <v>1.0410000000000001</v>
      </c>
      <c r="L115" s="25">
        <f>Source!AT162</f>
        <v>81</v>
      </c>
      <c r="M115" s="25">
        <f>Source!AU162</f>
        <v>52</v>
      </c>
      <c r="T115">
        <f>Source!O162+Source!X162+Source!Y162</f>
        <v>28.400000000000002</v>
      </c>
      <c r="U115">
        <f>Source!P162</f>
        <v>3.85</v>
      </c>
      <c r="V115">
        <f>Source!S162</f>
        <v>10.33</v>
      </c>
      <c r="W115">
        <f>Source!Q162</f>
        <v>0.46</v>
      </c>
      <c r="X115">
        <f>Source!R162</f>
        <v>0.01</v>
      </c>
      <c r="Y115">
        <f>Source!U162</f>
        <v>1.0410000000000001</v>
      </c>
      <c r="Z115">
        <f>Source!V162</f>
        <v>5.9999999999999995E-4</v>
      </c>
      <c r="AA115">
        <f>Source!X162</f>
        <v>8.3800000000000008</v>
      </c>
      <c r="AB115">
        <f>Source!Y162</f>
        <v>5.38</v>
      </c>
    </row>
    <row r="116" spans="1:28" ht="14.25">
      <c r="C116" s="21" t="str">
        <f>Source!H162</f>
        <v>100 ШТ</v>
      </c>
      <c r="D116" s="10"/>
      <c r="E116" s="26">
        <f>Source!AF162</f>
        <v>344.22</v>
      </c>
      <c r="F116" s="26">
        <f>Source!AE162</f>
        <v>0.26</v>
      </c>
      <c r="G116" s="23"/>
      <c r="H116" s="23"/>
      <c r="I116" s="23">
        <f>Source!R162</f>
        <v>0.01</v>
      </c>
      <c r="J116" s="23">
        <f>Source!AI162</f>
        <v>0.02</v>
      </c>
      <c r="K116" s="23">
        <f>Source!V162</f>
        <v>5.9999999999999995E-4</v>
      </c>
      <c r="L116" s="23">
        <f>Source!X162</f>
        <v>8.3800000000000008</v>
      </c>
      <c r="M116" s="23">
        <f>Source!Y162</f>
        <v>5.38</v>
      </c>
    </row>
    <row r="117" spans="1:28">
      <c r="C117" s="27" t="str">
        <f>"Объем: "&amp;Source!I162&amp;"=3/"&amp;"100"</f>
        <v>Объем: 0,03=3/100</v>
      </c>
    </row>
    <row r="119" spans="1:28" ht="15">
      <c r="A119" s="28"/>
      <c r="B119" s="28"/>
      <c r="C119" s="55" t="str">
        <f>CONCATENATE("Итого по подразделу: ",IF(Source!G164&lt;&gt;"Новый подраздел", Source!G164, ""))</f>
        <v>Итого по подразделу: 1. Монтажные работы</v>
      </c>
      <c r="D119" s="55"/>
      <c r="E119" s="55"/>
      <c r="F119" s="55"/>
      <c r="G119" s="29">
        <f>IF(SUM(T93:T118)=0, "-", SUM(T93:T118))</f>
        <v>467.55999999999995</v>
      </c>
      <c r="H119" s="29">
        <f>IF(SUM(V93:V118)=0, "-", SUM(V93:V118))</f>
        <v>117.37</v>
      </c>
      <c r="I119" s="30">
        <f>IF(SUM(W93:W118)=0, "-", SUM(W93:W118))</f>
        <v>54.5</v>
      </c>
      <c r="J119" s="29"/>
      <c r="K119" s="30">
        <f>IF(SUM(Y93:Y118)=0, "-", SUM(Y93:Y118))</f>
        <v>12.225600000000002</v>
      </c>
      <c r="L119" s="30"/>
      <c r="M119" s="30"/>
    </row>
    <row r="120" spans="1:28" ht="15">
      <c r="A120" s="28"/>
      <c r="B120" s="28"/>
      <c r="C120" s="28"/>
      <c r="D120" s="28"/>
      <c r="E120" s="28"/>
      <c r="F120" s="28"/>
      <c r="G120" s="29"/>
      <c r="H120" s="29"/>
      <c r="I120" s="29">
        <f>IF(SUM(X93:X118)=0, "-", SUM(X93:X118))</f>
        <v>5.3</v>
      </c>
      <c r="J120" s="29"/>
      <c r="K120" s="29">
        <f>IF(SUM(Z93:Z118)=0, "-", SUM(Z93:Z118))</f>
        <v>0.46419999999999995</v>
      </c>
      <c r="L120" s="29">
        <f>IF(SUM(AA93:AA118)=0, "-", SUM(AA93:AA118))</f>
        <v>99.36999999999999</v>
      </c>
      <c r="M120" s="29">
        <f>IF(SUM(AB93:AB118)=0, "-", SUM(AB93:AB118))</f>
        <v>63.790000000000006</v>
      </c>
    </row>
    <row r="123" spans="1:28" ht="14.25">
      <c r="C123" s="52" t="str">
        <f>Source!H192</f>
        <v>Всего с НР и СП 2017 К 6,65</v>
      </c>
      <c r="D123" s="52"/>
      <c r="E123" s="52"/>
      <c r="F123" s="52"/>
      <c r="G123" s="53">
        <f>IF(Source!F192=0, "", Source!F192)</f>
        <v>3109.27</v>
      </c>
      <c r="H123" s="53"/>
    </row>
    <row r="125" spans="1:28" ht="16.5">
      <c r="A125" s="54" t="str">
        <f>CONCATENATE("Подраздел: ",IF(Source!G194&lt;&gt;"Новый подраздел", Source!G194, ""))</f>
        <v>Подраздел: 2. Материалы, неучтенные ценником</v>
      </c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</row>
    <row r="126" spans="1:28" ht="57">
      <c r="A126" s="19" t="str">
        <f>Source!E198</f>
        <v>26</v>
      </c>
      <c r="B126" s="19" t="str">
        <f>Source!F198</f>
        <v>21.2.01.01-0065</v>
      </c>
      <c r="C126" s="20" t="str">
        <f>Source!G198</f>
        <v>Провода самонесущие изолированные для воздушных линий электропередачи с алюминиевыми жилами марки СИП-4 4х16-0,6/1,0</v>
      </c>
      <c r="D126" s="10">
        <f>Source!I198</f>
        <v>0.01</v>
      </c>
      <c r="E126" s="22">
        <f>Source!AB198</f>
        <v>9524.8799999999992</v>
      </c>
      <c r="F126" s="22">
        <f>Source!AD198</f>
        <v>0</v>
      </c>
      <c r="G126" s="23">
        <f>Source!O198</f>
        <v>95.25</v>
      </c>
      <c r="H126" s="23">
        <f>Source!S198</f>
        <v>0</v>
      </c>
      <c r="I126" s="24">
        <f>Source!Q198</f>
        <v>0</v>
      </c>
      <c r="J126" s="24">
        <f>Source!AH198</f>
        <v>0</v>
      </c>
      <c r="K126" s="24">
        <f>Source!U198</f>
        <v>0</v>
      </c>
      <c r="L126" s="25">
        <f>Source!AT198</f>
        <v>0</v>
      </c>
      <c r="M126" s="25">
        <f>Source!AU198</f>
        <v>0</v>
      </c>
      <c r="T126">
        <f>Source!O198+Source!X198+Source!Y198</f>
        <v>95.25</v>
      </c>
      <c r="U126">
        <f>Source!P198</f>
        <v>95.25</v>
      </c>
      <c r="V126">
        <f>Source!S198</f>
        <v>0</v>
      </c>
      <c r="W126">
        <f>Source!Q198</f>
        <v>0</v>
      </c>
      <c r="X126">
        <f>Source!R198</f>
        <v>0</v>
      </c>
      <c r="Y126">
        <f>Source!U198</f>
        <v>0</v>
      </c>
      <c r="Z126">
        <f>Source!V198</f>
        <v>0</v>
      </c>
      <c r="AA126">
        <f>Source!X198</f>
        <v>0</v>
      </c>
      <c r="AB126">
        <f>Source!Y198</f>
        <v>0</v>
      </c>
    </row>
    <row r="127" spans="1:28" ht="14.25">
      <c r="C127" s="21" t="str">
        <f>Source!H198</f>
        <v>1000 м</v>
      </c>
      <c r="D127" s="10"/>
      <c r="E127" s="26">
        <f>Source!AF198</f>
        <v>0</v>
      </c>
      <c r="F127" s="26">
        <f>Source!AE198</f>
        <v>0</v>
      </c>
      <c r="G127" s="23"/>
      <c r="H127" s="23"/>
      <c r="I127" s="23">
        <f>Source!R198</f>
        <v>0</v>
      </c>
      <c r="J127" s="23">
        <f>Source!AI198</f>
        <v>0</v>
      </c>
      <c r="K127" s="23">
        <f>Source!V198</f>
        <v>0</v>
      </c>
      <c r="L127" s="23">
        <f>Source!X198</f>
        <v>0</v>
      </c>
      <c r="M127" s="23">
        <f>Source!Y198</f>
        <v>0</v>
      </c>
    </row>
    <row r="128" spans="1:28">
      <c r="C128" s="27" t="str">
        <f>"Объем: "&amp;Source!I198&amp;"=7/"&amp;"1000"</f>
        <v>Объем: 0,01=7/1000</v>
      </c>
    </row>
    <row r="129" spans="1:33" ht="28.5">
      <c r="A129" s="19" t="str">
        <f>Source!E199</f>
        <v>27</v>
      </c>
      <c r="B129" s="19" t="str">
        <f>Source!F199</f>
        <v>20.1.01.08-0013</v>
      </c>
      <c r="C129" s="20" t="str">
        <f>Source!G199</f>
        <v>Зажим ответвительный с прокалыванием изоляции (СИП) N 640</v>
      </c>
      <c r="D129" s="10">
        <f>Source!I199</f>
        <v>0.04</v>
      </c>
      <c r="E129" s="22">
        <f>Source!AB199</f>
        <v>7182</v>
      </c>
      <c r="F129" s="22">
        <f>Source!AD199</f>
        <v>0</v>
      </c>
      <c r="G129" s="23">
        <f>Source!O199</f>
        <v>287.27999999999997</v>
      </c>
      <c r="H129" s="23">
        <f>Source!S199</f>
        <v>0</v>
      </c>
      <c r="I129" s="24">
        <f>Source!Q199</f>
        <v>0</v>
      </c>
      <c r="J129" s="24">
        <f>Source!AH199</f>
        <v>0</v>
      </c>
      <c r="K129" s="24">
        <f>Source!U199</f>
        <v>0</v>
      </c>
      <c r="L129" s="25">
        <f>Source!AT199</f>
        <v>0</v>
      </c>
      <c r="M129" s="25">
        <f>Source!AU199</f>
        <v>0</v>
      </c>
      <c r="T129">
        <f>Source!O199+Source!X199+Source!Y199</f>
        <v>287.27999999999997</v>
      </c>
      <c r="U129">
        <f>Source!P199</f>
        <v>287.27999999999997</v>
      </c>
      <c r="V129">
        <f>Source!S199</f>
        <v>0</v>
      </c>
      <c r="W129">
        <f>Source!Q199</f>
        <v>0</v>
      </c>
      <c r="X129">
        <f>Source!R199</f>
        <v>0</v>
      </c>
      <c r="Y129">
        <f>Source!U199</f>
        <v>0</v>
      </c>
      <c r="Z129">
        <f>Source!V199</f>
        <v>0</v>
      </c>
      <c r="AA129">
        <f>Source!X199</f>
        <v>0</v>
      </c>
      <c r="AB129">
        <f>Source!Y199</f>
        <v>0</v>
      </c>
    </row>
    <row r="130" spans="1:33" ht="14.25">
      <c r="C130" s="21" t="str">
        <f>Source!H199</f>
        <v>100 шт.</v>
      </c>
      <c r="D130" s="10"/>
      <c r="E130" s="26">
        <f>Source!AF199</f>
        <v>0</v>
      </c>
      <c r="F130" s="26">
        <f>Source!AE199</f>
        <v>0</v>
      </c>
      <c r="G130" s="23"/>
      <c r="H130" s="23"/>
      <c r="I130" s="23">
        <f>Source!R199</f>
        <v>0</v>
      </c>
      <c r="J130" s="23">
        <f>Source!AI199</f>
        <v>0</v>
      </c>
      <c r="K130" s="23">
        <f>Source!V199</f>
        <v>0</v>
      </c>
      <c r="L130" s="23">
        <f>Source!X199</f>
        <v>0</v>
      </c>
      <c r="M130" s="23">
        <f>Source!Y199</f>
        <v>0</v>
      </c>
    </row>
    <row r="131" spans="1:33">
      <c r="C131" s="27" t="str">
        <f>"Объем: "&amp;Source!I199&amp;"=4/"&amp;"100"</f>
        <v>Объем: 0,04=4/100</v>
      </c>
    </row>
    <row r="132" spans="1:33" ht="28.5">
      <c r="A132" s="19" t="str">
        <f>Source!E200</f>
        <v>28</v>
      </c>
      <c r="B132" s="19" t="str">
        <f>Source!F200</f>
        <v>62.1.01.09-0092</v>
      </c>
      <c r="C132" s="20" t="str">
        <f>Source!G200</f>
        <v>Выключатели автоматические трехполюсные АВВ S203 25А и 32 А</v>
      </c>
      <c r="D132" s="10">
        <f>Source!I200</f>
        <v>2</v>
      </c>
      <c r="E132" s="22">
        <f>Source!AB200</f>
        <v>172.28</v>
      </c>
      <c r="F132" s="22">
        <f>Source!AD200</f>
        <v>0</v>
      </c>
      <c r="G132" s="23">
        <f>Source!O200</f>
        <v>344.56</v>
      </c>
      <c r="H132" s="23">
        <f>Source!S200</f>
        <v>0</v>
      </c>
      <c r="I132" s="24">
        <f>Source!Q200</f>
        <v>0</v>
      </c>
      <c r="J132" s="24">
        <f>Source!AH200</f>
        <v>0</v>
      </c>
      <c r="K132" s="24">
        <f>Source!U200</f>
        <v>0</v>
      </c>
      <c r="L132" s="25">
        <f>Source!AT200</f>
        <v>0</v>
      </c>
      <c r="M132" s="25">
        <f>Source!AU200</f>
        <v>0</v>
      </c>
      <c r="T132">
        <f>Source!O200+Source!X200+Source!Y200</f>
        <v>344.56</v>
      </c>
      <c r="U132">
        <f>Source!P200</f>
        <v>344.56</v>
      </c>
      <c r="V132">
        <f>Source!S200</f>
        <v>0</v>
      </c>
      <c r="W132">
        <f>Source!Q200</f>
        <v>0</v>
      </c>
      <c r="X132">
        <f>Source!R200</f>
        <v>0</v>
      </c>
      <c r="Y132">
        <f>Source!U200</f>
        <v>0</v>
      </c>
      <c r="Z132">
        <f>Source!V200</f>
        <v>0</v>
      </c>
      <c r="AA132">
        <f>Source!X200</f>
        <v>0</v>
      </c>
      <c r="AB132">
        <f>Source!Y200</f>
        <v>0</v>
      </c>
    </row>
    <row r="133" spans="1:33" ht="14.25">
      <c r="C133" s="21" t="str">
        <f>Source!H200</f>
        <v>шт.</v>
      </c>
      <c r="D133" s="10"/>
      <c r="E133" s="26">
        <f>Source!AF200</f>
        <v>0</v>
      </c>
      <c r="F133" s="26">
        <f>Source!AE200</f>
        <v>0</v>
      </c>
      <c r="G133" s="23"/>
      <c r="H133" s="23"/>
      <c r="I133" s="23">
        <f>Source!R200</f>
        <v>0</v>
      </c>
      <c r="J133" s="23">
        <f>Source!AI200</f>
        <v>0</v>
      </c>
      <c r="K133" s="23">
        <f>Source!V200</f>
        <v>0</v>
      </c>
      <c r="L133" s="23">
        <f>Source!X200</f>
        <v>0</v>
      </c>
      <c r="M133" s="23">
        <f>Source!Y200</f>
        <v>0</v>
      </c>
    </row>
    <row r="134" spans="1:33" ht="28.5">
      <c r="A134" s="19" t="str">
        <f>Source!E201</f>
        <v>29</v>
      </c>
      <c r="B134" s="19" t="str">
        <f>Source!F201</f>
        <v>62.1.02.15-0001</v>
      </c>
      <c r="C134" s="20" t="str">
        <f>Source!G201</f>
        <v>Шкаф учета электроэнергии ШУ IP 54</v>
      </c>
      <c r="D134" s="10">
        <f>Source!I201</f>
        <v>1</v>
      </c>
      <c r="E134" s="22">
        <f>Source!AB201</f>
        <v>918.73</v>
      </c>
      <c r="F134" s="22">
        <f>Source!AD201</f>
        <v>0</v>
      </c>
      <c r="G134" s="23">
        <f>Source!O201</f>
        <v>918.73</v>
      </c>
      <c r="H134" s="23">
        <f>Source!S201</f>
        <v>0</v>
      </c>
      <c r="I134" s="24">
        <f>Source!Q201</f>
        <v>0</v>
      </c>
      <c r="J134" s="24">
        <f>Source!AH201</f>
        <v>0</v>
      </c>
      <c r="K134" s="24">
        <f>Source!U201</f>
        <v>0</v>
      </c>
      <c r="L134" s="25">
        <f>Source!AT201</f>
        <v>0</v>
      </c>
      <c r="M134" s="25">
        <f>Source!AU201</f>
        <v>0</v>
      </c>
      <c r="T134">
        <f>Source!O201+Source!X201+Source!Y201</f>
        <v>918.73</v>
      </c>
      <c r="U134">
        <f>Source!P201</f>
        <v>918.73</v>
      </c>
      <c r="V134">
        <f>Source!S201</f>
        <v>0</v>
      </c>
      <c r="W134">
        <f>Source!Q201</f>
        <v>0</v>
      </c>
      <c r="X134">
        <f>Source!R201</f>
        <v>0</v>
      </c>
      <c r="Y134">
        <f>Source!U201</f>
        <v>0</v>
      </c>
      <c r="Z134">
        <f>Source!V201</f>
        <v>0</v>
      </c>
      <c r="AA134">
        <f>Source!X201</f>
        <v>0</v>
      </c>
      <c r="AB134">
        <f>Source!Y201</f>
        <v>0</v>
      </c>
    </row>
    <row r="135" spans="1:33" ht="14.25">
      <c r="C135" s="21" t="str">
        <f>Source!H201</f>
        <v>шт.</v>
      </c>
      <c r="D135" s="10"/>
      <c r="E135" s="26">
        <f>Source!AF201</f>
        <v>0</v>
      </c>
      <c r="F135" s="26">
        <f>Source!AE201</f>
        <v>0</v>
      </c>
      <c r="G135" s="23"/>
      <c r="H135" s="23"/>
      <c r="I135" s="23">
        <f>Source!R201</f>
        <v>0</v>
      </c>
      <c r="J135" s="23">
        <f>Source!AI201</f>
        <v>0</v>
      </c>
      <c r="K135" s="23">
        <f>Source!V201</f>
        <v>0</v>
      </c>
      <c r="L135" s="23">
        <f>Source!X201</f>
        <v>0</v>
      </c>
      <c r="M135" s="23">
        <f>Source!Y201</f>
        <v>0</v>
      </c>
    </row>
    <row r="136" spans="1:33" ht="42.75">
      <c r="A136" s="19" t="str">
        <f>Source!E202</f>
        <v>30</v>
      </c>
      <c r="B136" s="19" t="str">
        <f>Source!F202</f>
        <v>62.5.01.04-0031</v>
      </c>
      <c r="C136" s="20" t="str">
        <f>Source!G202</f>
        <v>Счетчик электрической энергии электронный, трехфазный Матрица NP73E 2-6-1</v>
      </c>
      <c r="D136" s="10">
        <f>Source!I202</f>
        <v>1</v>
      </c>
      <c r="E136" s="22">
        <f>Source!AB202</f>
        <v>2631.91</v>
      </c>
      <c r="F136" s="22">
        <f>Source!AD202</f>
        <v>0</v>
      </c>
      <c r="G136" s="23">
        <f>Source!O202</f>
        <v>2631.91</v>
      </c>
      <c r="H136" s="23">
        <f>Source!S202</f>
        <v>0</v>
      </c>
      <c r="I136" s="24">
        <f>Source!Q202</f>
        <v>0</v>
      </c>
      <c r="J136" s="24">
        <f>Source!AH202</f>
        <v>0</v>
      </c>
      <c r="K136" s="24">
        <f>Source!U202</f>
        <v>0</v>
      </c>
      <c r="L136" s="25">
        <f>Source!AT202</f>
        <v>0</v>
      </c>
      <c r="M136" s="25">
        <f>Source!AU202</f>
        <v>0</v>
      </c>
      <c r="T136">
        <f>Source!O202+Source!X202+Source!Y202</f>
        <v>2631.91</v>
      </c>
      <c r="U136">
        <f>Source!P202</f>
        <v>2631.91</v>
      </c>
      <c r="V136">
        <f>Source!S202</f>
        <v>0</v>
      </c>
      <c r="W136">
        <f>Source!Q202</f>
        <v>0</v>
      </c>
      <c r="X136">
        <f>Source!R202</f>
        <v>0</v>
      </c>
      <c r="Y136">
        <f>Source!U202</f>
        <v>0</v>
      </c>
      <c r="Z136">
        <f>Source!V202</f>
        <v>0</v>
      </c>
      <c r="AA136">
        <f>Source!X202</f>
        <v>0</v>
      </c>
      <c r="AB136">
        <f>Source!Y202</f>
        <v>0</v>
      </c>
    </row>
    <row r="137" spans="1:33" ht="14.25">
      <c r="C137" s="21" t="str">
        <f>Source!H202</f>
        <v>шт.</v>
      </c>
      <c r="D137" s="10"/>
      <c r="E137" s="26">
        <f>Source!AF202</f>
        <v>0</v>
      </c>
      <c r="F137" s="26">
        <f>Source!AE202</f>
        <v>0</v>
      </c>
      <c r="G137" s="23"/>
      <c r="H137" s="23"/>
      <c r="I137" s="23">
        <f>Source!R202</f>
        <v>0</v>
      </c>
      <c r="J137" s="23">
        <f>Source!AI202</f>
        <v>0</v>
      </c>
      <c r="K137" s="23">
        <f>Source!V202</f>
        <v>0</v>
      </c>
      <c r="L137" s="23">
        <f>Source!X202</f>
        <v>0</v>
      </c>
      <c r="M137" s="23">
        <f>Source!Y202</f>
        <v>0</v>
      </c>
    </row>
    <row r="138" spans="1:33" ht="28.5">
      <c r="A138" s="19" t="str">
        <f>Source!E203</f>
        <v>31</v>
      </c>
      <c r="B138" s="19" t="str">
        <f>Source!F203</f>
        <v>08.3.07.01-0035</v>
      </c>
      <c r="C138" s="20" t="str">
        <f>Source!G203</f>
        <v>Сталь полосовая 25х4 мм, марка Ст3сп</v>
      </c>
      <c r="D138" s="10">
        <f>Source!I203</f>
        <v>3.1199999999999999E-3</v>
      </c>
      <c r="E138" s="22">
        <f>Source!AB203</f>
        <v>6159.22</v>
      </c>
      <c r="F138" s="22">
        <f>Source!AD203</f>
        <v>0</v>
      </c>
      <c r="G138" s="23">
        <f>Source!O203</f>
        <v>19.22</v>
      </c>
      <c r="H138" s="23">
        <f>Source!S203</f>
        <v>0</v>
      </c>
      <c r="I138" s="24">
        <f>Source!Q203</f>
        <v>0</v>
      </c>
      <c r="J138" s="24">
        <f>Source!AH203</f>
        <v>0</v>
      </c>
      <c r="K138" s="24">
        <f>Source!U203</f>
        <v>0</v>
      </c>
      <c r="L138" s="25">
        <f>Source!AT203</f>
        <v>0</v>
      </c>
      <c r="M138" s="25">
        <f>Source!AU203</f>
        <v>0</v>
      </c>
      <c r="T138">
        <f>Source!O203+Source!X203+Source!Y203</f>
        <v>19.22</v>
      </c>
      <c r="U138">
        <f>Source!P203</f>
        <v>19.22</v>
      </c>
      <c r="V138">
        <f>Source!S203</f>
        <v>0</v>
      </c>
      <c r="W138">
        <f>Source!Q203</f>
        <v>0</v>
      </c>
      <c r="X138">
        <f>Source!R203</f>
        <v>0</v>
      </c>
      <c r="Y138">
        <f>Source!U203</f>
        <v>0</v>
      </c>
      <c r="Z138">
        <f>Source!V203</f>
        <v>0</v>
      </c>
      <c r="AA138">
        <f>Source!X203</f>
        <v>0</v>
      </c>
      <c r="AB138">
        <f>Source!Y203</f>
        <v>0</v>
      </c>
    </row>
    <row r="139" spans="1:33" ht="14.25">
      <c r="C139" s="21" t="str">
        <f>Source!H203</f>
        <v>т</v>
      </c>
      <c r="D139" s="10"/>
      <c r="E139" s="26">
        <f>Source!AF203</f>
        <v>0</v>
      </c>
      <c r="F139" s="26">
        <f>Source!AE203</f>
        <v>0</v>
      </c>
      <c r="G139" s="23"/>
      <c r="H139" s="23"/>
      <c r="I139" s="23">
        <f>Source!R203</f>
        <v>0</v>
      </c>
      <c r="J139" s="23">
        <f>Source!AI203</f>
        <v>0</v>
      </c>
      <c r="K139" s="23">
        <f>Source!V203</f>
        <v>0</v>
      </c>
      <c r="L139" s="23">
        <f>Source!X203</f>
        <v>0</v>
      </c>
      <c r="M139" s="23">
        <f>Source!Y203</f>
        <v>0</v>
      </c>
    </row>
    <row r="140" spans="1:33" ht="28.5">
      <c r="A140" s="19" t="str">
        <f>Source!E204</f>
        <v>32</v>
      </c>
      <c r="B140" s="19" t="str">
        <f>Source!F204</f>
        <v>08.3.08.02-0022</v>
      </c>
      <c r="C140" s="20" t="str">
        <f>Source!G204</f>
        <v>Сталь угловая 50х50 мм</v>
      </c>
      <c r="D140" s="10">
        <f>Source!I204</f>
        <v>1.1299999999999999E-3</v>
      </c>
      <c r="E140" s="22">
        <f>Source!AB204</f>
        <v>5763</v>
      </c>
      <c r="F140" s="22">
        <f>Source!AD204</f>
        <v>0</v>
      </c>
      <c r="G140" s="23">
        <f>Source!O204</f>
        <v>6.51</v>
      </c>
      <c r="H140" s="23">
        <f>Source!S204</f>
        <v>0</v>
      </c>
      <c r="I140" s="24">
        <f>Source!Q204</f>
        <v>0</v>
      </c>
      <c r="J140" s="24">
        <f>Source!AH204</f>
        <v>0</v>
      </c>
      <c r="K140" s="24">
        <f>Source!U204</f>
        <v>0</v>
      </c>
      <c r="L140" s="25">
        <f>Source!AT204</f>
        <v>0</v>
      </c>
      <c r="M140" s="25">
        <f>Source!AU204</f>
        <v>0</v>
      </c>
      <c r="T140">
        <f>Source!O204+Source!X204+Source!Y204</f>
        <v>6.51</v>
      </c>
      <c r="U140">
        <f>Source!P204</f>
        <v>6.51</v>
      </c>
      <c r="V140">
        <f>Source!S204</f>
        <v>0</v>
      </c>
      <c r="W140">
        <f>Source!Q204</f>
        <v>0</v>
      </c>
      <c r="X140">
        <f>Source!R204</f>
        <v>0</v>
      </c>
      <c r="Y140">
        <f>Source!U204</f>
        <v>0</v>
      </c>
      <c r="Z140">
        <f>Source!V204</f>
        <v>0</v>
      </c>
      <c r="AA140">
        <f>Source!X204</f>
        <v>0</v>
      </c>
      <c r="AB140">
        <f>Source!Y204</f>
        <v>0</v>
      </c>
    </row>
    <row r="141" spans="1:33" ht="14.25">
      <c r="C141" s="21" t="str">
        <f>Source!H204</f>
        <v>т</v>
      </c>
      <c r="D141" s="10"/>
      <c r="E141" s="26">
        <f>Source!AF204</f>
        <v>0</v>
      </c>
      <c r="F141" s="26">
        <f>Source!AE204</f>
        <v>0</v>
      </c>
      <c r="G141" s="23"/>
      <c r="H141" s="23"/>
      <c r="I141" s="23">
        <f>Source!R204</f>
        <v>0</v>
      </c>
      <c r="J141" s="23">
        <f>Source!AI204</f>
        <v>0</v>
      </c>
      <c r="K141" s="23">
        <f>Source!V204</f>
        <v>0</v>
      </c>
      <c r="L141" s="23">
        <f>Source!X204</f>
        <v>0</v>
      </c>
      <c r="M141" s="23">
        <f>Source!Y204</f>
        <v>0</v>
      </c>
    </row>
    <row r="143" spans="1:33" ht="15">
      <c r="A143" s="28"/>
      <c r="B143" s="28"/>
      <c r="C143" s="55" t="str">
        <f>CONCATENATE("Итого по подразделу: ",IF(Source!G206&lt;&gt;"Новый подраздел", Source!G206, ""))</f>
        <v>Итого по подразделу: 2. Материалы, неучтенные ценником</v>
      </c>
      <c r="D143" s="55"/>
      <c r="E143" s="55"/>
      <c r="F143" s="55"/>
      <c r="G143" s="29">
        <f>IF(SUM(T125:T142)=0, "-", SUM(T125:T142))</f>
        <v>4303.46</v>
      </c>
      <c r="H143" s="29" t="str">
        <f>IF(SUM(V125:V142)=0, "-", SUM(V125:V142))</f>
        <v>-</v>
      </c>
      <c r="I143" s="30" t="str">
        <f>IF(SUM(W125:W142)=0, "-", SUM(W125:W142))</f>
        <v>-</v>
      </c>
      <c r="J143" s="29"/>
      <c r="K143" s="30" t="str">
        <f>IF(SUM(Y125:Y142)=0, "-", SUM(Y125:Y142))</f>
        <v>-</v>
      </c>
      <c r="L143" s="30"/>
      <c r="M143" s="30"/>
      <c r="AG143" s="31" t="str">
        <f>CONCATENATE("Итого по подразделу: ",IF(Source!G206&lt;&gt;"Новый подраздел", Source!G206, ""))</f>
        <v>Итого по подразделу: 2. Материалы, неучтенные ценником</v>
      </c>
    </row>
    <row r="144" spans="1:33" ht="15">
      <c r="A144" s="28"/>
      <c r="B144" s="28"/>
      <c r="C144" s="28"/>
      <c r="D144" s="28"/>
      <c r="E144" s="28"/>
      <c r="F144" s="28"/>
      <c r="G144" s="29"/>
      <c r="H144" s="29"/>
      <c r="I144" s="29" t="str">
        <f>IF(SUM(X125:X142)=0, "-", SUM(X125:X142))</f>
        <v>-</v>
      </c>
      <c r="J144" s="29"/>
      <c r="K144" s="29" t="str">
        <f>IF(SUM(Z125:Z142)=0, "-", SUM(Z125:Z142))</f>
        <v>-</v>
      </c>
      <c r="L144" s="29" t="str">
        <f>IF(SUM(AA125:AA142)=0, "-", SUM(AA125:AA142))</f>
        <v>-</v>
      </c>
      <c r="M144" s="29" t="str">
        <f>IF(SUM(AB125:AB142)=0, "-", SUM(AB125:AB142))</f>
        <v>-</v>
      </c>
    </row>
    <row r="147" spans="1:28" ht="14.25">
      <c r="C147" s="52" t="str">
        <f>Source!H234</f>
        <v>Всего с НР и СП 2017 мат К 6,65</v>
      </c>
      <c r="D147" s="52"/>
      <c r="E147" s="52"/>
      <c r="F147" s="52"/>
      <c r="G147" s="53">
        <f>IF(Source!F234=0, "", Source!F234)</f>
        <v>28618.01</v>
      </c>
      <c r="H147" s="53"/>
    </row>
    <row r="149" spans="1:28" ht="15">
      <c r="A149" s="28"/>
      <c r="B149" s="28"/>
      <c r="C149" s="55" t="str">
        <f>CONCATENATE("Итого по разделу: ",IF(Source!G236&lt;&gt;"Новый раздел", Source!G236, ""))</f>
        <v>Итого по разделу: Раздел 2. Заявитель №2</v>
      </c>
      <c r="D149" s="55"/>
      <c r="E149" s="55"/>
      <c r="F149" s="55"/>
      <c r="G149" s="29">
        <f>IF(SUM(T91:T148)=0, "-", SUM(T91:T148))</f>
        <v>4771.0200000000004</v>
      </c>
      <c r="H149" s="29">
        <f>IF(SUM(V91:V148)=0, "-", SUM(V91:V148))</f>
        <v>117.37</v>
      </c>
      <c r="I149" s="30">
        <f>IF(SUM(W91:W148)=0, "-", SUM(W91:W148))</f>
        <v>54.5</v>
      </c>
      <c r="J149" s="29"/>
      <c r="K149" s="30">
        <f>IF(SUM(Y91:Y148)=0, "-", SUM(Y91:Y148))</f>
        <v>12.225600000000002</v>
      </c>
      <c r="L149" s="30"/>
      <c r="M149" s="30"/>
    </row>
    <row r="150" spans="1:28" ht="15">
      <c r="A150" s="28"/>
      <c r="B150" s="28"/>
      <c r="C150" s="28"/>
      <c r="D150" s="28"/>
      <c r="E150" s="28"/>
      <c r="F150" s="28"/>
      <c r="G150" s="29"/>
      <c r="H150" s="29"/>
      <c r="I150" s="29">
        <f>IF(SUM(X91:X148)=0, "-", SUM(X91:X148))</f>
        <v>5.3</v>
      </c>
      <c r="J150" s="29"/>
      <c r="K150" s="29">
        <f>IF(SUM(Z91:Z148)=0, "-", SUM(Z91:Z148))</f>
        <v>0.46419999999999995</v>
      </c>
      <c r="L150" s="29">
        <f>IF(SUM(AA91:AA148)=0, "-", SUM(AA91:AA148))</f>
        <v>99.36999999999999</v>
      </c>
      <c r="M150" s="29">
        <f>IF(SUM(AB91:AB148)=0, "-", SUM(AB91:AB148))</f>
        <v>63.790000000000006</v>
      </c>
    </row>
    <row r="153" spans="1:28" ht="14.25">
      <c r="C153" s="52" t="str">
        <f>Source!H264</f>
        <v>Всего по разделу №2 с НР и СП 2017 К 6,65</v>
      </c>
      <c r="D153" s="52"/>
      <c r="E153" s="52"/>
      <c r="F153" s="52"/>
      <c r="G153" s="53">
        <f>IF(Source!F264=0, "", Source!F264)</f>
        <v>31727.279999999999</v>
      </c>
      <c r="H153" s="53"/>
    </row>
    <row r="154" spans="1:28" ht="14.25">
      <c r="C154" s="52" t="str">
        <f>Source!H265</f>
        <v>НДС 18%</v>
      </c>
      <c r="D154" s="52"/>
      <c r="E154" s="52"/>
      <c r="F154" s="52"/>
      <c r="G154" s="53">
        <f>IF(Source!F265=0, "", Source!F265)</f>
        <v>5710.91</v>
      </c>
      <c r="H154" s="53"/>
    </row>
    <row r="155" spans="1:28" ht="14.25">
      <c r="C155" s="52" t="str">
        <f>Source!H266</f>
        <v>Всего по Разделу №2 с НДС</v>
      </c>
      <c r="D155" s="52"/>
      <c r="E155" s="52"/>
      <c r="F155" s="52"/>
      <c r="G155" s="53">
        <f>IF(Source!F266=0, "", Source!F266)</f>
        <v>37438.19</v>
      </c>
      <c r="H155" s="53"/>
    </row>
    <row r="157" spans="1:28" ht="16.5">
      <c r="A157" s="54" t="str">
        <f>CONCATENATE("Раздел: ",IF(Source!G268&lt;&gt;"Новый раздел", Source!G268, ""))</f>
        <v>Раздел: Раздел 3. Заявитель №3</v>
      </c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</row>
    <row r="159" spans="1:28" ht="16.5">
      <c r="A159" s="54" t="str">
        <f>CONCATENATE("Подраздел: ",IF(Source!G272&lt;&gt;"Новый подраздел", Source!G272, ""))</f>
        <v>Подраздел: 1. Монтажные работы</v>
      </c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</row>
    <row r="160" spans="1:28" ht="57">
      <c r="A160" s="19" t="str">
        <f>Source!E276</f>
        <v>33</v>
      </c>
      <c r="B160" s="19" t="str">
        <f>Source!F276</f>
        <v>м08-02-401-01</v>
      </c>
      <c r="C160" s="20" t="str">
        <f>Source!G276</f>
        <v>Кабель трех-пятижильный сечением жилы до 16 мм2 с креплением накладными скобами, полосками с установкой ответвительных коробок</v>
      </c>
      <c r="D160" s="10">
        <f>Source!I276</f>
        <v>7.0000000000000007E-2</v>
      </c>
      <c r="E160" s="22">
        <f>Source!AB276</f>
        <v>630.96</v>
      </c>
      <c r="F160" s="22">
        <f>Source!AD276</f>
        <v>51.58</v>
      </c>
      <c r="G160" s="23">
        <f>Source!O276</f>
        <v>44.16</v>
      </c>
      <c r="H160" s="23">
        <f>Source!S276</f>
        <v>27.16</v>
      </c>
      <c r="I160" s="24">
        <f>Source!Q276</f>
        <v>3.61</v>
      </c>
      <c r="J160" s="24">
        <f>Source!AH276</f>
        <v>41.28</v>
      </c>
      <c r="K160" s="24">
        <f>Source!U276</f>
        <v>2.8896000000000002</v>
      </c>
      <c r="L160" s="25">
        <f>Source!AT276</f>
        <v>81</v>
      </c>
      <c r="M160" s="25">
        <f>Source!AU276</f>
        <v>52</v>
      </c>
      <c r="T160">
        <f>Source!O276+Source!X276+Source!Y276</f>
        <v>80.75</v>
      </c>
      <c r="U160">
        <f>Source!P276</f>
        <v>13.39</v>
      </c>
      <c r="V160">
        <f>Source!S276</f>
        <v>27.16</v>
      </c>
      <c r="W160">
        <f>Source!Q276</f>
        <v>3.61</v>
      </c>
      <c r="X160">
        <f>Source!R276</f>
        <v>0.35</v>
      </c>
      <c r="Y160">
        <f>Source!U276</f>
        <v>2.8896000000000002</v>
      </c>
      <c r="Z160">
        <f>Source!V276</f>
        <v>2.8000000000000004E-2</v>
      </c>
      <c r="AA160">
        <f>Source!X276</f>
        <v>22.28</v>
      </c>
      <c r="AB160">
        <f>Source!Y276</f>
        <v>14.31</v>
      </c>
    </row>
    <row r="161" spans="1:28" ht="14.25">
      <c r="C161" s="21" t="str">
        <f>Source!H276</f>
        <v>100 м</v>
      </c>
      <c r="D161" s="10"/>
      <c r="E161" s="26">
        <f>Source!AF276</f>
        <v>388.03</v>
      </c>
      <c r="F161" s="26">
        <f>Source!AE276</f>
        <v>5.0199999999999996</v>
      </c>
      <c r="G161" s="23"/>
      <c r="H161" s="23"/>
      <c r="I161" s="23">
        <f>Source!R276</f>
        <v>0.35</v>
      </c>
      <c r="J161" s="23">
        <f>Source!AI276</f>
        <v>0.4</v>
      </c>
      <c r="K161" s="23">
        <f>Source!V276</f>
        <v>2.8000000000000004E-2</v>
      </c>
      <c r="L161" s="23">
        <f>Source!X276</f>
        <v>22.28</v>
      </c>
      <c r="M161" s="23">
        <f>Source!Y276</f>
        <v>14.31</v>
      </c>
    </row>
    <row r="162" spans="1:28">
      <c r="C162" s="27" t="str">
        <f>"Объем: "&amp;Source!I276&amp;"=7/"&amp;"100"</f>
        <v>Объем: 0,07=7/100</v>
      </c>
    </row>
    <row r="163" spans="1:28" ht="42.75">
      <c r="A163" s="19" t="str">
        <f>Source!E277</f>
        <v>34</v>
      </c>
      <c r="B163" s="19" t="str">
        <f>Source!F277</f>
        <v>м08-03-526-01</v>
      </c>
      <c r="C163" s="20" t="str">
        <f>Source!G277</f>
        <v>Автомат одно-, двух-, трехполюсный, устанавливаемый на конструкции на стене или колонне, на ток до 25 А</v>
      </c>
      <c r="D163" s="10">
        <f>Source!I277</f>
        <v>2</v>
      </c>
      <c r="E163" s="22">
        <f>Source!AB277</f>
        <v>35.979999999999997</v>
      </c>
      <c r="F163" s="22">
        <f>Source!AD277</f>
        <v>1.05</v>
      </c>
      <c r="G163" s="23">
        <f>Source!O277</f>
        <v>71.959999999999994</v>
      </c>
      <c r="H163" s="23">
        <f>Source!S277</f>
        <v>29.68</v>
      </c>
      <c r="I163" s="24">
        <f>Source!Q277</f>
        <v>2.1</v>
      </c>
      <c r="J163" s="24">
        <f>Source!AH277</f>
        <v>1.56</v>
      </c>
      <c r="K163" s="24">
        <f>Source!U277</f>
        <v>3.12</v>
      </c>
      <c r="L163" s="25">
        <f>Source!AT277</f>
        <v>81</v>
      </c>
      <c r="M163" s="25">
        <f>Source!AU277</f>
        <v>52</v>
      </c>
      <c r="T163">
        <f>Source!O277+Source!X277+Source!Y277</f>
        <v>111.43</v>
      </c>
      <c r="U163">
        <f>Source!P277</f>
        <v>40.18</v>
      </c>
      <c r="V163">
        <f>Source!S277</f>
        <v>29.68</v>
      </c>
      <c r="W163">
        <f>Source!Q277</f>
        <v>2.1</v>
      </c>
      <c r="X163">
        <f>Source!R277</f>
        <v>0</v>
      </c>
      <c r="Y163">
        <f>Source!U277</f>
        <v>3.12</v>
      </c>
      <c r="Z163">
        <f>Source!V277</f>
        <v>0</v>
      </c>
      <c r="AA163">
        <f>Source!X277</f>
        <v>24.04</v>
      </c>
      <c r="AB163">
        <f>Source!Y277</f>
        <v>15.43</v>
      </c>
    </row>
    <row r="164" spans="1:28" ht="14.25">
      <c r="C164" s="21" t="str">
        <f>Source!H277</f>
        <v>ШТ</v>
      </c>
      <c r="D164" s="10"/>
      <c r="E164" s="26">
        <f>Source!AF277</f>
        <v>14.84</v>
      </c>
      <c r="F164" s="26">
        <f>Source!AE277</f>
        <v>0</v>
      </c>
      <c r="G164" s="23"/>
      <c r="H164" s="23"/>
      <c r="I164" s="23">
        <f>Source!R277</f>
        <v>0</v>
      </c>
      <c r="J164" s="23">
        <f>Source!AI277</f>
        <v>0</v>
      </c>
      <c r="K164" s="23">
        <f>Source!V277</f>
        <v>0</v>
      </c>
      <c r="L164" s="23">
        <f>Source!X277</f>
        <v>24.04</v>
      </c>
      <c r="M164" s="23">
        <f>Source!Y277</f>
        <v>15.43</v>
      </c>
    </row>
    <row r="165" spans="1:28" ht="28.5">
      <c r="A165" s="19" t="str">
        <f>Source!E278</f>
        <v>35</v>
      </c>
      <c r="B165" s="19" t="str">
        <f>Source!F278</f>
        <v>м08-03-600-01</v>
      </c>
      <c r="C165" s="20" t="str">
        <f>Source!G278</f>
        <v>Счетчики, устанавливаемые на готовом основании однофазные</v>
      </c>
      <c r="D165" s="10">
        <f>Source!I278</f>
        <v>1</v>
      </c>
      <c r="E165" s="22">
        <f>Source!AB278</f>
        <v>4.99</v>
      </c>
      <c r="F165" s="22">
        <f>Source!AD278</f>
        <v>1.78</v>
      </c>
      <c r="G165" s="23">
        <f>Source!O278</f>
        <v>4.99</v>
      </c>
      <c r="H165" s="23">
        <f>Source!S278</f>
        <v>2.78</v>
      </c>
      <c r="I165" s="24">
        <f>Source!Q278</f>
        <v>1.78</v>
      </c>
      <c r="J165" s="24">
        <f>Source!AH278</f>
        <v>0.28000000000000003</v>
      </c>
      <c r="K165" s="24">
        <f>Source!U278</f>
        <v>0.28000000000000003</v>
      </c>
      <c r="L165" s="25">
        <f>Source!AT278</f>
        <v>81</v>
      </c>
      <c r="M165" s="25">
        <f>Source!AU278</f>
        <v>52</v>
      </c>
      <c r="T165">
        <f>Source!O278+Source!X278+Source!Y278</f>
        <v>9.0300000000000011</v>
      </c>
      <c r="U165">
        <f>Source!P278</f>
        <v>0.43</v>
      </c>
      <c r="V165">
        <f>Source!S278</f>
        <v>2.78</v>
      </c>
      <c r="W165">
        <f>Source!Q278</f>
        <v>1.78</v>
      </c>
      <c r="X165">
        <f>Source!R278</f>
        <v>0.26</v>
      </c>
      <c r="Y165">
        <f>Source!U278</f>
        <v>0.28000000000000003</v>
      </c>
      <c r="Z165">
        <f>Source!V278</f>
        <v>0.02</v>
      </c>
      <c r="AA165">
        <f>Source!X278</f>
        <v>2.46</v>
      </c>
      <c r="AB165">
        <f>Source!Y278</f>
        <v>1.58</v>
      </c>
    </row>
    <row r="166" spans="1:28" ht="14.25">
      <c r="C166" s="21" t="str">
        <f>Source!H278</f>
        <v>ШТ</v>
      </c>
      <c r="D166" s="10"/>
      <c r="E166" s="26">
        <f>Source!AF278</f>
        <v>2.78</v>
      </c>
      <c r="F166" s="26">
        <f>Source!AE278</f>
        <v>0.26</v>
      </c>
      <c r="G166" s="23"/>
      <c r="H166" s="23"/>
      <c r="I166" s="23">
        <f>Source!R278</f>
        <v>0.26</v>
      </c>
      <c r="J166" s="23">
        <f>Source!AI278</f>
        <v>0.02</v>
      </c>
      <c r="K166" s="23">
        <f>Source!V278</f>
        <v>0.02</v>
      </c>
      <c r="L166" s="23">
        <f>Source!X278</f>
        <v>2.46</v>
      </c>
      <c r="M166" s="23">
        <f>Source!Y278</f>
        <v>1.58</v>
      </c>
    </row>
    <row r="167" spans="1:28" ht="42.75">
      <c r="A167" s="19" t="str">
        <f>Source!E279</f>
        <v>36</v>
      </c>
      <c r="B167" s="19" t="str">
        <f>Source!F279</f>
        <v>м08-03-573-04</v>
      </c>
      <c r="C167" s="20" t="str">
        <f>Source!G279</f>
        <v>Шкаф (пульт) управления навесной, высота, ширина и глубина до 600х600х350 мм</v>
      </c>
      <c r="D167" s="10">
        <f>Source!I279</f>
        <v>1</v>
      </c>
      <c r="E167" s="22">
        <f>Source!AB279</f>
        <v>65.16</v>
      </c>
      <c r="F167" s="22">
        <f>Source!AD279</f>
        <v>38.65</v>
      </c>
      <c r="G167" s="23">
        <f>Source!O279</f>
        <v>65.16</v>
      </c>
      <c r="H167" s="23">
        <f>Source!S279</f>
        <v>23.51</v>
      </c>
      <c r="I167" s="24">
        <f>Source!Q279</f>
        <v>38.65</v>
      </c>
      <c r="J167" s="24">
        <f>Source!AH279</f>
        <v>2.37</v>
      </c>
      <c r="K167" s="24">
        <f>Source!U279</f>
        <v>2.37</v>
      </c>
      <c r="L167" s="25">
        <f>Source!AT279</f>
        <v>81</v>
      </c>
      <c r="M167" s="25">
        <f>Source!AU279</f>
        <v>52</v>
      </c>
      <c r="T167">
        <f>Source!O279+Source!X279+Source!Y279</f>
        <v>101.71000000000001</v>
      </c>
      <c r="U167">
        <f>Source!P279</f>
        <v>3</v>
      </c>
      <c r="V167">
        <f>Source!S279</f>
        <v>23.51</v>
      </c>
      <c r="W167">
        <f>Source!Q279</f>
        <v>38.65</v>
      </c>
      <c r="X167">
        <f>Source!R279</f>
        <v>3.97</v>
      </c>
      <c r="Y167">
        <f>Source!U279</f>
        <v>2.37</v>
      </c>
      <c r="Z167">
        <f>Source!V279</f>
        <v>0.36</v>
      </c>
      <c r="AA167">
        <f>Source!X279</f>
        <v>22.26</v>
      </c>
      <c r="AB167">
        <f>Source!Y279</f>
        <v>14.29</v>
      </c>
    </row>
    <row r="168" spans="1:28" ht="14.25">
      <c r="C168" s="21" t="str">
        <f>Source!H279</f>
        <v>ШТ</v>
      </c>
      <c r="D168" s="10"/>
      <c r="E168" s="26">
        <f>Source!AF279</f>
        <v>23.51</v>
      </c>
      <c r="F168" s="26">
        <f>Source!AE279</f>
        <v>3.97</v>
      </c>
      <c r="G168" s="23"/>
      <c r="H168" s="23"/>
      <c r="I168" s="23">
        <f>Source!R279</f>
        <v>3.97</v>
      </c>
      <c r="J168" s="23">
        <f>Source!AI279</f>
        <v>0.36</v>
      </c>
      <c r="K168" s="23">
        <f>Source!V279</f>
        <v>0.36</v>
      </c>
      <c r="L168" s="23">
        <f>Source!X279</f>
        <v>22.26</v>
      </c>
      <c r="M168" s="23">
        <f>Source!Y279</f>
        <v>14.29</v>
      </c>
    </row>
    <row r="169" spans="1:28" ht="57">
      <c r="A169" s="19" t="str">
        <f>Source!E280</f>
        <v>37</v>
      </c>
      <c r="B169" s="19" t="str">
        <f>Source!F280</f>
        <v>м08-02-472-11</v>
      </c>
      <c r="C169" s="20" t="str">
        <f>Source!G280</f>
        <v>Перемычка заземляющая тросовая диаметром до 9,2 мм для строительных металлических конструкций</v>
      </c>
      <c r="D169" s="10">
        <f>Source!I280</f>
        <v>0.1</v>
      </c>
      <c r="E169" s="22">
        <f>Source!AB280</f>
        <v>46.51</v>
      </c>
      <c r="F169" s="22">
        <f>Source!AD280</f>
        <v>6.32</v>
      </c>
      <c r="G169" s="23">
        <f>Source!O280</f>
        <v>4.6500000000000004</v>
      </c>
      <c r="H169" s="23">
        <f>Source!S280</f>
        <v>3.38</v>
      </c>
      <c r="I169" s="24">
        <f>Source!Q280</f>
        <v>0.63</v>
      </c>
      <c r="J169" s="24">
        <f>Source!AH280</f>
        <v>3.59</v>
      </c>
      <c r="K169" s="24">
        <f>Source!U280</f>
        <v>0.35899999999999999</v>
      </c>
      <c r="L169" s="25">
        <f>Source!AT280</f>
        <v>81</v>
      </c>
      <c r="M169" s="25">
        <f>Source!AU280</f>
        <v>52</v>
      </c>
      <c r="T169">
        <f>Source!O280+Source!X280+Source!Y280</f>
        <v>9.18</v>
      </c>
      <c r="U169">
        <f>Source!P280</f>
        <v>0.64</v>
      </c>
      <c r="V169">
        <f>Source!S280</f>
        <v>3.38</v>
      </c>
      <c r="W169">
        <f>Source!Q280</f>
        <v>0.63</v>
      </c>
      <c r="X169">
        <f>Source!R280</f>
        <v>0.03</v>
      </c>
      <c r="Y169">
        <f>Source!U280</f>
        <v>0.35899999999999999</v>
      </c>
      <c r="Z169">
        <f>Source!V280</f>
        <v>2E-3</v>
      </c>
      <c r="AA169">
        <f>Source!X280</f>
        <v>2.76</v>
      </c>
      <c r="AB169">
        <f>Source!Y280</f>
        <v>1.77</v>
      </c>
    </row>
    <row r="170" spans="1:28" ht="14.25">
      <c r="C170" s="21" t="str">
        <f>Source!H280</f>
        <v>10 ШТ</v>
      </c>
      <c r="D170" s="10"/>
      <c r="E170" s="26">
        <f>Source!AF280</f>
        <v>33.75</v>
      </c>
      <c r="F170" s="26">
        <f>Source!AE280</f>
        <v>0.26</v>
      </c>
      <c r="G170" s="23"/>
      <c r="H170" s="23"/>
      <c r="I170" s="23">
        <f>Source!R280</f>
        <v>0.03</v>
      </c>
      <c r="J170" s="23">
        <f>Source!AI280</f>
        <v>0.02</v>
      </c>
      <c r="K170" s="23">
        <f>Source!V280</f>
        <v>2E-3</v>
      </c>
      <c r="L170" s="23">
        <f>Source!X280</f>
        <v>2.76</v>
      </c>
      <c r="M170" s="23">
        <f>Source!Y280</f>
        <v>1.77</v>
      </c>
    </row>
    <row r="171" spans="1:28">
      <c r="C171" s="27" t="str">
        <f>"Объем: "&amp;Source!I280&amp;"=1/"&amp;"10"</f>
        <v>Объем: 0,1=1/10</v>
      </c>
    </row>
    <row r="172" spans="1:28" ht="28.5">
      <c r="A172" s="19" t="str">
        <f>Source!E281</f>
        <v>38</v>
      </c>
      <c r="B172" s="19" t="str">
        <f>Source!F281</f>
        <v>м08-02-471-01</v>
      </c>
      <c r="C172" s="20" t="str">
        <f>Source!G281</f>
        <v>Заземлитель вертикальный из угловой стали размером 50х50х5 мм</v>
      </c>
      <c r="D172" s="10">
        <f>Source!I281</f>
        <v>0.1</v>
      </c>
      <c r="E172" s="22">
        <f>Source!AB281</f>
        <v>634.36</v>
      </c>
      <c r="F172" s="22">
        <f>Source!AD281</f>
        <v>47.94</v>
      </c>
      <c r="G172" s="23">
        <f>Source!O281</f>
        <v>63.43</v>
      </c>
      <c r="H172" s="23">
        <f>Source!S281</f>
        <v>10.06</v>
      </c>
      <c r="I172" s="24">
        <f>Source!Q281</f>
        <v>4.79</v>
      </c>
      <c r="J172" s="24">
        <f>Source!AH281</f>
        <v>10.7</v>
      </c>
      <c r="K172" s="24">
        <f>Source!U281</f>
        <v>1.07</v>
      </c>
      <c r="L172" s="25">
        <f>Source!AT281</f>
        <v>81</v>
      </c>
      <c r="M172" s="25">
        <f>Source!AU281</f>
        <v>52</v>
      </c>
      <c r="T172">
        <f>Source!O281+Source!X281+Source!Y281</f>
        <v>77.45</v>
      </c>
      <c r="U172">
        <f>Source!P281</f>
        <v>48.58</v>
      </c>
      <c r="V172">
        <f>Source!S281</f>
        <v>10.06</v>
      </c>
      <c r="W172">
        <f>Source!Q281</f>
        <v>4.79</v>
      </c>
      <c r="X172">
        <f>Source!R281</f>
        <v>0.48</v>
      </c>
      <c r="Y172">
        <f>Source!U281</f>
        <v>1.07</v>
      </c>
      <c r="Z172">
        <f>Source!V281</f>
        <v>3.8000000000000006E-2</v>
      </c>
      <c r="AA172">
        <f>Source!X281</f>
        <v>8.5399999999999991</v>
      </c>
      <c r="AB172">
        <f>Source!Y281</f>
        <v>5.48</v>
      </c>
    </row>
    <row r="173" spans="1:28" ht="14.25">
      <c r="C173" s="21" t="str">
        <f>Source!H281</f>
        <v>10 ШТ</v>
      </c>
      <c r="D173" s="10"/>
      <c r="E173" s="26">
        <f>Source!AF281</f>
        <v>100.58</v>
      </c>
      <c r="F173" s="26">
        <f>Source!AE281</f>
        <v>4.7699999999999996</v>
      </c>
      <c r="G173" s="23"/>
      <c r="H173" s="23"/>
      <c r="I173" s="23">
        <f>Source!R281</f>
        <v>0.48</v>
      </c>
      <c r="J173" s="23">
        <f>Source!AI281</f>
        <v>0.38</v>
      </c>
      <c r="K173" s="23">
        <f>Source!V281</f>
        <v>3.8000000000000006E-2</v>
      </c>
      <c r="L173" s="23">
        <f>Source!X281</f>
        <v>8.5399999999999991</v>
      </c>
      <c r="M173" s="23">
        <f>Source!Y281</f>
        <v>5.48</v>
      </c>
    </row>
    <row r="174" spans="1:28">
      <c r="C174" s="27" t="str">
        <f>"Объем: "&amp;Source!I281&amp;"=1/"&amp;"10"</f>
        <v>Объем: 0,1=1/10</v>
      </c>
    </row>
    <row r="175" spans="1:28" ht="42.75">
      <c r="A175" s="19" t="str">
        <f>Source!E282</f>
        <v>39</v>
      </c>
      <c r="B175" s="19" t="str">
        <f>Source!F282</f>
        <v>м08-02-472-06</v>
      </c>
      <c r="C175" s="20" t="str">
        <f>Source!G282</f>
        <v>Проводник заземляющий открыто по строительным основаниям из полосовой стали сечением 100 мм2</v>
      </c>
      <c r="D175" s="10">
        <f>Source!I282</f>
        <v>0.04</v>
      </c>
      <c r="E175" s="22">
        <f>Source!AB282</f>
        <v>748.97</v>
      </c>
      <c r="F175" s="22">
        <f>Source!AD282</f>
        <v>60.98</v>
      </c>
      <c r="G175" s="23">
        <f>Source!O282</f>
        <v>29.96</v>
      </c>
      <c r="H175" s="23">
        <f>Source!S282</f>
        <v>7.14</v>
      </c>
      <c r="I175" s="24">
        <f>Source!Q282</f>
        <v>2.44</v>
      </c>
      <c r="J175" s="24">
        <f>Source!AH282</f>
        <v>19</v>
      </c>
      <c r="K175" s="24">
        <f>Source!U282</f>
        <v>0.76</v>
      </c>
      <c r="L175" s="25">
        <f>Source!AT282</f>
        <v>81</v>
      </c>
      <c r="M175" s="25">
        <f>Source!AU282</f>
        <v>52</v>
      </c>
      <c r="T175">
        <f>Source!O282+Source!X282+Source!Y282</f>
        <v>39.71</v>
      </c>
      <c r="U175">
        <f>Source!P282</f>
        <v>20.38</v>
      </c>
      <c r="V175">
        <f>Source!S282</f>
        <v>7.14</v>
      </c>
      <c r="W175">
        <f>Source!Q282</f>
        <v>2.44</v>
      </c>
      <c r="X175">
        <f>Source!R282</f>
        <v>0.19</v>
      </c>
      <c r="Y175">
        <f>Source!U282</f>
        <v>0.76</v>
      </c>
      <c r="Z175">
        <f>Source!V282</f>
        <v>1.52E-2</v>
      </c>
      <c r="AA175">
        <f>Source!X282</f>
        <v>5.94</v>
      </c>
      <c r="AB175">
        <f>Source!Y282</f>
        <v>3.81</v>
      </c>
    </row>
    <row r="176" spans="1:28" ht="14.25">
      <c r="C176" s="21" t="str">
        <f>Source!H282</f>
        <v>100 м</v>
      </c>
      <c r="D176" s="10"/>
      <c r="E176" s="26">
        <f>Source!AF282</f>
        <v>178.6</v>
      </c>
      <c r="F176" s="26">
        <f>Source!AE282</f>
        <v>4.7699999999999996</v>
      </c>
      <c r="G176" s="23"/>
      <c r="H176" s="23"/>
      <c r="I176" s="23">
        <f>Source!R282</f>
        <v>0.19</v>
      </c>
      <c r="J176" s="23">
        <f>Source!AI282</f>
        <v>0.38</v>
      </c>
      <c r="K176" s="23">
        <f>Source!V282</f>
        <v>1.52E-2</v>
      </c>
      <c r="L176" s="23">
        <f>Source!X282</f>
        <v>5.94</v>
      </c>
      <c r="M176" s="23">
        <f>Source!Y282</f>
        <v>3.81</v>
      </c>
    </row>
    <row r="177" spans="1:28">
      <c r="C177" s="27" t="str">
        <f>"Объем: "&amp;Source!I282&amp;"=4/"&amp;"100"</f>
        <v>Объем: 0,04=4/100</v>
      </c>
    </row>
    <row r="178" spans="1:28" ht="42.75">
      <c r="A178" s="19" t="str">
        <f>Source!E283</f>
        <v>40</v>
      </c>
      <c r="B178" s="19" t="str">
        <f>Source!F283</f>
        <v>м08-03-574-01</v>
      </c>
      <c r="C178" s="20" t="str">
        <f>Source!G283</f>
        <v>Разводка по устройствам и подключение жил кабелей или проводов сечением до 10 мм2</v>
      </c>
      <c r="D178" s="10">
        <f>Source!I283</f>
        <v>0.02</v>
      </c>
      <c r="E178" s="22">
        <f>Source!AB283</f>
        <v>272.63</v>
      </c>
      <c r="F178" s="22">
        <f>Source!AD283</f>
        <v>1.78</v>
      </c>
      <c r="G178" s="23">
        <f>Source!O283</f>
        <v>5.45</v>
      </c>
      <c r="H178" s="23">
        <f>Source!S283</f>
        <v>3.33</v>
      </c>
      <c r="I178" s="24">
        <f>Source!Q283</f>
        <v>0.04</v>
      </c>
      <c r="J178" s="24">
        <f>Source!AH283</f>
        <v>16.8</v>
      </c>
      <c r="K178" s="24">
        <f>Source!U283</f>
        <v>0.33600000000000002</v>
      </c>
      <c r="L178" s="25">
        <f>Source!AT283</f>
        <v>81</v>
      </c>
      <c r="M178" s="25">
        <f>Source!AU283</f>
        <v>52</v>
      </c>
      <c r="T178">
        <f>Source!O283+Source!X283+Source!Y283</f>
        <v>9.9</v>
      </c>
      <c r="U178">
        <f>Source!P283</f>
        <v>2.08</v>
      </c>
      <c r="V178">
        <f>Source!S283</f>
        <v>3.33</v>
      </c>
      <c r="W178">
        <f>Source!Q283</f>
        <v>0.04</v>
      </c>
      <c r="X178">
        <f>Source!R283</f>
        <v>0.01</v>
      </c>
      <c r="Y178">
        <f>Source!U283</f>
        <v>0.33600000000000002</v>
      </c>
      <c r="Z178">
        <f>Source!V283</f>
        <v>4.0000000000000002E-4</v>
      </c>
      <c r="AA178">
        <f>Source!X283</f>
        <v>2.71</v>
      </c>
      <c r="AB178">
        <f>Source!Y283</f>
        <v>1.74</v>
      </c>
    </row>
    <row r="179" spans="1:28" ht="14.25">
      <c r="C179" s="21" t="str">
        <f>Source!H283</f>
        <v>100 ШТ</v>
      </c>
      <c r="D179" s="10"/>
      <c r="E179" s="26">
        <f>Source!AF283</f>
        <v>166.66</v>
      </c>
      <c r="F179" s="26">
        <f>Source!AE283</f>
        <v>0.26</v>
      </c>
      <c r="G179" s="23"/>
      <c r="H179" s="23"/>
      <c r="I179" s="23">
        <f>Source!R283</f>
        <v>0.01</v>
      </c>
      <c r="J179" s="23">
        <f>Source!AI283</f>
        <v>0.02</v>
      </c>
      <c r="K179" s="23">
        <f>Source!V283</f>
        <v>4.0000000000000002E-4</v>
      </c>
      <c r="L179" s="23">
        <f>Source!X283</f>
        <v>2.71</v>
      </c>
      <c r="M179" s="23">
        <f>Source!Y283</f>
        <v>1.74</v>
      </c>
    </row>
    <row r="180" spans="1:28">
      <c r="C180" s="27" t="str">
        <f>"Объем: "&amp;Source!I283&amp;"=2/"&amp;"100"</f>
        <v>Объем: 0,02=2/100</v>
      </c>
    </row>
    <row r="181" spans="1:28" ht="42.75">
      <c r="A181" s="19" t="str">
        <f>Source!E284</f>
        <v>41</v>
      </c>
      <c r="B181" s="19" t="str">
        <f>Source!F284</f>
        <v>м08-03-574-02</v>
      </c>
      <c r="C181" s="20" t="str">
        <f>Source!G284</f>
        <v>Разводка по устройствам и подключение жил кабелей или проводов сечением до 16 мм2</v>
      </c>
      <c r="D181" s="10">
        <f>Source!I284</f>
        <v>0.03</v>
      </c>
      <c r="E181" s="22">
        <f>Source!AB284</f>
        <v>487.83</v>
      </c>
      <c r="F181" s="22">
        <f>Source!AD284</f>
        <v>15.32</v>
      </c>
      <c r="G181" s="23">
        <f>Source!O284</f>
        <v>14.64</v>
      </c>
      <c r="H181" s="23">
        <f>Source!S284</f>
        <v>10.33</v>
      </c>
      <c r="I181" s="24">
        <f>Source!Q284</f>
        <v>0.46</v>
      </c>
      <c r="J181" s="24">
        <f>Source!AH284</f>
        <v>34.700000000000003</v>
      </c>
      <c r="K181" s="24">
        <f>Source!U284</f>
        <v>1.0410000000000001</v>
      </c>
      <c r="L181" s="25">
        <f>Source!AT284</f>
        <v>81</v>
      </c>
      <c r="M181" s="25">
        <f>Source!AU284</f>
        <v>52</v>
      </c>
      <c r="T181">
        <f>Source!O284+Source!X284+Source!Y284</f>
        <v>28.400000000000002</v>
      </c>
      <c r="U181">
        <f>Source!P284</f>
        <v>3.85</v>
      </c>
      <c r="V181">
        <f>Source!S284</f>
        <v>10.33</v>
      </c>
      <c r="W181">
        <f>Source!Q284</f>
        <v>0.46</v>
      </c>
      <c r="X181">
        <f>Source!R284</f>
        <v>0.01</v>
      </c>
      <c r="Y181">
        <f>Source!U284</f>
        <v>1.0410000000000001</v>
      </c>
      <c r="Z181">
        <f>Source!V284</f>
        <v>5.9999999999999995E-4</v>
      </c>
      <c r="AA181">
        <f>Source!X284</f>
        <v>8.3800000000000008</v>
      </c>
      <c r="AB181">
        <f>Source!Y284</f>
        <v>5.38</v>
      </c>
    </row>
    <row r="182" spans="1:28" ht="14.25">
      <c r="C182" s="21" t="str">
        <f>Source!H284</f>
        <v>100 ШТ</v>
      </c>
      <c r="D182" s="10"/>
      <c r="E182" s="26">
        <f>Source!AF284</f>
        <v>344.22</v>
      </c>
      <c r="F182" s="26">
        <f>Source!AE284</f>
        <v>0.26</v>
      </c>
      <c r="G182" s="23"/>
      <c r="H182" s="23"/>
      <c r="I182" s="23">
        <f>Source!R284</f>
        <v>0.01</v>
      </c>
      <c r="J182" s="23">
        <f>Source!AI284</f>
        <v>0.02</v>
      </c>
      <c r="K182" s="23">
        <f>Source!V284</f>
        <v>5.9999999999999995E-4</v>
      </c>
      <c r="L182" s="23">
        <f>Source!X284</f>
        <v>8.3800000000000008</v>
      </c>
      <c r="M182" s="23">
        <f>Source!Y284</f>
        <v>5.38</v>
      </c>
    </row>
    <row r="183" spans="1:28">
      <c r="C183" s="27" t="str">
        <f>"Объем: "&amp;Source!I284&amp;"=3/"&amp;"100"</f>
        <v>Объем: 0,03=3/100</v>
      </c>
    </row>
    <row r="185" spans="1:28" ht="15">
      <c r="A185" s="28"/>
      <c r="B185" s="28"/>
      <c r="C185" s="55" t="str">
        <f>CONCATENATE("Итого по подразделу: ",IF(Source!G286&lt;&gt;"Новый подраздел", Source!G286, ""))</f>
        <v>Итого по подразделу: 1. Монтажные работы</v>
      </c>
      <c r="D185" s="55"/>
      <c r="E185" s="55"/>
      <c r="F185" s="55"/>
      <c r="G185" s="29">
        <f>IF(SUM(T159:T184)=0, "-", SUM(T159:T184))</f>
        <v>467.55999999999995</v>
      </c>
      <c r="H185" s="29">
        <f>IF(SUM(V159:V184)=0, "-", SUM(V159:V184))</f>
        <v>117.37</v>
      </c>
      <c r="I185" s="30">
        <f>IF(SUM(W159:W184)=0, "-", SUM(W159:W184))</f>
        <v>54.5</v>
      </c>
      <c r="J185" s="29"/>
      <c r="K185" s="30">
        <f>IF(SUM(Y159:Y184)=0, "-", SUM(Y159:Y184))</f>
        <v>12.225600000000002</v>
      </c>
      <c r="L185" s="30"/>
      <c r="M185" s="30"/>
    </row>
    <row r="186" spans="1:28" ht="15">
      <c r="A186" s="28"/>
      <c r="B186" s="28"/>
      <c r="C186" s="28"/>
      <c r="D186" s="28"/>
      <c r="E186" s="28"/>
      <c r="F186" s="28"/>
      <c r="G186" s="29"/>
      <c r="H186" s="29"/>
      <c r="I186" s="29">
        <f>IF(SUM(X159:X184)=0, "-", SUM(X159:X184))</f>
        <v>5.3</v>
      </c>
      <c r="J186" s="29"/>
      <c r="K186" s="29">
        <f>IF(SUM(Z159:Z184)=0, "-", SUM(Z159:Z184))</f>
        <v>0.46419999999999995</v>
      </c>
      <c r="L186" s="29">
        <f>IF(SUM(AA159:AA184)=0, "-", SUM(AA159:AA184))</f>
        <v>99.36999999999999</v>
      </c>
      <c r="M186" s="29">
        <f>IF(SUM(AB159:AB184)=0, "-", SUM(AB159:AB184))</f>
        <v>63.790000000000006</v>
      </c>
    </row>
    <row r="189" spans="1:28" ht="14.25">
      <c r="C189" s="52" t="str">
        <f>Source!H314</f>
        <v>Всего с НР и СП 2017 К 6,65</v>
      </c>
      <c r="D189" s="52"/>
      <c r="E189" s="52"/>
      <c r="F189" s="52"/>
      <c r="G189" s="53">
        <f>IF(Source!F314=0, "", Source!F314)</f>
        <v>3109.27</v>
      </c>
      <c r="H189" s="53"/>
    </row>
    <row r="191" spans="1:28" ht="16.5">
      <c r="A191" s="54" t="str">
        <f>CONCATENATE("Подраздел: ",IF(Source!G316&lt;&gt;"Новый подраздел", Source!G316, ""))</f>
        <v>Подраздел: 2. Материалы, неучтенные ценником</v>
      </c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</row>
    <row r="192" spans="1:28" ht="57">
      <c r="A192" s="19" t="str">
        <f>Source!E320</f>
        <v>42</v>
      </c>
      <c r="B192" s="19" t="str">
        <f>Source!F320</f>
        <v>21.2.01.01-0065</v>
      </c>
      <c r="C192" s="20" t="str">
        <f>Source!G320</f>
        <v>Провода самонесущие изолированные для воздушных линий электропередачи с алюминиевыми жилами марки СИП-4 4х16-0,6/1,0</v>
      </c>
      <c r="D192" s="10">
        <f>Source!I320</f>
        <v>0.01</v>
      </c>
      <c r="E192" s="22">
        <f>Source!AB320</f>
        <v>9524.8799999999992</v>
      </c>
      <c r="F192" s="22">
        <f>Source!AD320</f>
        <v>0</v>
      </c>
      <c r="G192" s="23">
        <f>Source!O320</f>
        <v>95.25</v>
      </c>
      <c r="H192" s="23">
        <f>Source!S320</f>
        <v>0</v>
      </c>
      <c r="I192" s="24">
        <f>Source!Q320</f>
        <v>0</v>
      </c>
      <c r="J192" s="24">
        <f>Source!AH320</f>
        <v>0</v>
      </c>
      <c r="K192" s="24">
        <f>Source!U320</f>
        <v>0</v>
      </c>
      <c r="L192" s="25">
        <f>Source!AT320</f>
        <v>0</v>
      </c>
      <c r="M192" s="25">
        <f>Source!AU320</f>
        <v>0</v>
      </c>
      <c r="T192">
        <f>Source!O320+Source!X320+Source!Y320</f>
        <v>95.25</v>
      </c>
      <c r="U192">
        <f>Source!P320</f>
        <v>95.25</v>
      </c>
      <c r="V192">
        <f>Source!S320</f>
        <v>0</v>
      </c>
      <c r="W192">
        <f>Source!Q320</f>
        <v>0</v>
      </c>
      <c r="X192">
        <f>Source!R320</f>
        <v>0</v>
      </c>
      <c r="Y192">
        <f>Source!U320</f>
        <v>0</v>
      </c>
      <c r="Z192">
        <f>Source!V320</f>
        <v>0</v>
      </c>
      <c r="AA192">
        <f>Source!X320</f>
        <v>0</v>
      </c>
      <c r="AB192">
        <f>Source!Y320</f>
        <v>0</v>
      </c>
    </row>
    <row r="193" spans="1:28" ht="14.25">
      <c r="C193" s="21" t="str">
        <f>Source!H320</f>
        <v>1000 м</v>
      </c>
      <c r="D193" s="10"/>
      <c r="E193" s="26">
        <f>Source!AF320</f>
        <v>0</v>
      </c>
      <c r="F193" s="26">
        <f>Source!AE320</f>
        <v>0</v>
      </c>
      <c r="G193" s="23"/>
      <c r="H193" s="23"/>
      <c r="I193" s="23">
        <f>Source!R320</f>
        <v>0</v>
      </c>
      <c r="J193" s="23">
        <f>Source!AI320</f>
        <v>0</v>
      </c>
      <c r="K193" s="23">
        <f>Source!V320</f>
        <v>0</v>
      </c>
      <c r="L193" s="23">
        <f>Source!X320</f>
        <v>0</v>
      </c>
      <c r="M193" s="23">
        <f>Source!Y320</f>
        <v>0</v>
      </c>
    </row>
    <row r="194" spans="1:28">
      <c r="C194" s="27" t="str">
        <f>"Объем: "&amp;Source!I320&amp;"=7/"&amp;"1000"</f>
        <v>Объем: 0,01=7/1000</v>
      </c>
    </row>
    <row r="195" spans="1:28" ht="28.5">
      <c r="A195" s="19" t="str">
        <f>Source!E321</f>
        <v>43</v>
      </c>
      <c r="B195" s="19" t="str">
        <f>Source!F321</f>
        <v>20.1.01.08-0013</v>
      </c>
      <c r="C195" s="20" t="str">
        <f>Source!G321</f>
        <v>Зажим ответвительный с прокалыванием изоляции (СИП) N 640</v>
      </c>
      <c r="D195" s="10">
        <f>Source!I321</f>
        <v>0.04</v>
      </c>
      <c r="E195" s="22">
        <f>Source!AB321</f>
        <v>7182</v>
      </c>
      <c r="F195" s="22">
        <f>Source!AD321</f>
        <v>0</v>
      </c>
      <c r="G195" s="23">
        <f>Source!O321</f>
        <v>287.27999999999997</v>
      </c>
      <c r="H195" s="23">
        <f>Source!S321</f>
        <v>0</v>
      </c>
      <c r="I195" s="24">
        <f>Source!Q321</f>
        <v>0</v>
      </c>
      <c r="J195" s="24">
        <f>Source!AH321</f>
        <v>0</v>
      </c>
      <c r="K195" s="24">
        <f>Source!U321</f>
        <v>0</v>
      </c>
      <c r="L195" s="25">
        <f>Source!AT321</f>
        <v>0</v>
      </c>
      <c r="M195" s="25">
        <f>Source!AU321</f>
        <v>0</v>
      </c>
      <c r="T195">
        <f>Source!O321+Source!X321+Source!Y321</f>
        <v>287.27999999999997</v>
      </c>
      <c r="U195">
        <f>Source!P321</f>
        <v>287.27999999999997</v>
      </c>
      <c r="V195">
        <f>Source!S321</f>
        <v>0</v>
      </c>
      <c r="W195">
        <f>Source!Q321</f>
        <v>0</v>
      </c>
      <c r="X195">
        <f>Source!R321</f>
        <v>0</v>
      </c>
      <c r="Y195">
        <f>Source!U321</f>
        <v>0</v>
      </c>
      <c r="Z195">
        <f>Source!V321</f>
        <v>0</v>
      </c>
      <c r="AA195">
        <f>Source!X321</f>
        <v>0</v>
      </c>
      <c r="AB195">
        <f>Source!Y321</f>
        <v>0</v>
      </c>
    </row>
    <row r="196" spans="1:28" ht="14.25">
      <c r="C196" s="21" t="str">
        <f>Source!H321</f>
        <v>100 шт.</v>
      </c>
      <c r="D196" s="10"/>
      <c r="E196" s="26">
        <f>Source!AF321</f>
        <v>0</v>
      </c>
      <c r="F196" s="26">
        <f>Source!AE321</f>
        <v>0</v>
      </c>
      <c r="G196" s="23"/>
      <c r="H196" s="23"/>
      <c r="I196" s="23">
        <f>Source!R321</f>
        <v>0</v>
      </c>
      <c r="J196" s="23">
        <f>Source!AI321</f>
        <v>0</v>
      </c>
      <c r="K196" s="23">
        <f>Source!V321</f>
        <v>0</v>
      </c>
      <c r="L196" s="23">
        <f>Source!X321</f>
        <v>0</v>
      </c>
      <c r="M196" s="23">
        <f>Source!Y321</f>
        <v>0</v>
      </c>
    </row>
    <row r="197" spans="1:28">
      <c r="C197" s="27" t="str">
        <f>"Объем: "&amp;Source!I321&amp;"=4/"&amp;"100"</f>
        <v>Объем: 0,04=4/100</v>
      </c>
    </row>
    <row r="198" spans="1:28" ht="28.5">
      <c r="A198" s="19" t="str">
        <f>Source!E322</f>
        <v>44</v>
      </c>
      <c r="B198" s="19" t="str">
        <f>Source!F322</f>
        <v>62.1.01.09-0092</v>
      </c>
      <c r="C198" s="20" t="str">
        <f>Source!G322</f>
        <v>Выключатели автоматические трехполюсные АВВ S203 25А и 32 А</v>
      </c>
      <c r="D198" s="10">
        <f>Source!I322</f>
        <v>2</v>
      </c>
      <c r="E198" s="22">
        <f>Source!AB322</f>
        <v>172.28</v>
      </c>
      <c r="F198" s="22">
        <f>Source!AD322</f>
        <v>0</v>
      </c>
      <c r="G198" s="23">
        <f>Source!O322</f>
        <v>344.56</v>
      </c>
      <c r="H198" s="23">
        <f>Source!S322</f>
        <v>0</v>
      </c>
      <c r="I198" s="24">
        <f>Source!Q322</f>
        <v>0</v>
      </c>
      <c r="J198" s="24">
        <f>Source!AH322</f>
        <v>0</v>
      </c>
      <c r="K198" s="24">
        <f>Source!U322</f>
        <v>0</v>
      </c>
      <c r="L198" s="25">
        <f>Source!AT322</f>
        <v>0</v>
      </c>
      <c r="M198" s="25">
        <f>Source!AU322</f>
        <v>0</v>
      </c>
      <c r="T198">
        <f>Source!O322+Source!X322+Source!Y322</f>
        <v>344.56</v>
      </c>
      <c r="U198">
        <f>Source!P322</f>
        <v>344.56</v>
      </c>
      <c r="V198">
        <f>Source!S322</f>
        <v>0</v>
      </c>
      <c r="W198">
        <f>Source!Q322</f>
        <v>0</v>
      </c>
      <c r="X198">
        <f>Source!R322</f>
        <v>0</v>
      </c>
      <c r="Y198">
        <f>Source!U322</f>
        <v>0</v>
      </c>
      <c r="Z198">
        <f>Source!V322</f>
        <v>0</v>
      </c>
      <c r="AA198">
        <f>Source!X322</f>
        <v>0</v>
      </c>
      <c r="AB198">
        <f>Source!Y322</f>
        <v>0</v>
      </c>
    </row>
    <row r="199" spans="1:28" ht="14.25">
      <c r="C199" s="21" t="str">
        <f>Source!H322</f>
        <v>шт.</v>
      </c>
      <c r="D199" s="10"/>
      <c r="E199" s="26">
        <f>Source!AF322</f>
        <v>0</v>
      </c>
      <c r="F199" s="26">
        <f>Source!AE322</f>
        <v>0</v>
      </c>
      <c r="G199" s="23"/>
      <c r="H199" s="23"/>
      <c r="I199" s="23">
        <f>Source!R322</f>
        <v>0</v>
      </c>
      <c r="J199" s="23">
        <f>Source!AI322</f>
        <v>0</v>
      </c>
      <c r="K199" s="23">
        <f>Source!V322</f>
        <v>0</v>
      </c>
      <c r="L199" s="23">
        <f>Source!X322</f>
        <v>0</v>
      </c>
      <c r="M199" s="23">
        <f>Source!Y322</f>
        <v>0</v>
      </c>
    </row>
    <row r="200" spans="1:28" ht="28.5">
      <c r="A200" s="19" t="str">
        <f>Source!E323</f>
        <v>45</v>
      </c>
      <c r="B200" s="19" t="str">
        <f>Source!F323</f>
        <v>62.1.02.15-0001</v>
      </c>
      <c r="C200" s="20" t="str">
        <f>Source!G323</f>
        <v>Шкаф учета электроэнергии ШУ IP 54</v>
      </c>
      <c r="D200" s="10">
        <f>Source!I323</f>
        <v>1</v>
      </c>
      <c r="E200" s="22">
        <f>Source!AB323</f>
        <v>918.73</v>
      </c>
      <c r="F200" s="22">
        <f>Source!AD323</f>
        <v>0</v>
      </c>
      <c r="G200" s="23">
        <f>Source!O323</f>
        <v>918.73</v>
      </c>
      <c r="H200" s="23">
        <f>Source!S323</f>
        <v>0</v>
      </c>
      <c r="I200" s="24">
        <f>Source!Q323</f>
        <v>0</v>
      </c>
      <c r="J200" s="24">
        <f>Source!AH323</f>
        <v>0</v>
      </c>
      <c r="K200" s="24">
        <f>Source!U323</f>
        <v>0</v>
      </c>
      <c r="L200" s="25">
        <f>Source!AT323</f>
        <v>0</v>
      </c>
      <c r="M200" s="25">
        <f>Source!AU323</f>
        <v>0</v>
      </c>
      <c r="T200">
        <f>Source!O323+Source!X323+Source!Y323</f>
        <v>918.73</v>
      </c>
      <c r="U200">
        <f>Source!P323</f>
        <v>918.73</v>
      </c>
      <c r="V200">
        <f>Source!S323</f>
        <v>0</v>
      </c>
      <c r="W200">
        <f>Source!Q323</f>
        <v>0</v>
      </c>
      <c r="X200">
        <f>Source!R323</f>
        <v>0</v>
      </c>
      <c r="Y200">
        <f>Source!U323</f>
        <v>0</v>
      </c>
      <c r="Z200">
        <f>Source!V323</f>
        <v>0</v>
      </c>
      <c r="AA200">
        <f>Source!X323</f>
        <v>0</v>
      </c>
      <c r="AB200">
        <f>Source!Y323</f>
        <v>0</v>
      </c>
    </row>
    <row r="201" spans="1:28" ht="14.25">
      <c r="C201" s="21" t="str">
        <f>Source!H323</f>
        <v>шт.</v>
      </c>
      <c r="D201" s="10"/>
      <c r="E201" s="26">
        <f>Source!AF323</f>
        <v>0</v>
      </c>
      <c r="F201" s="26">
        <f>Source!AE323</f>
        <v>0</v>
      </c>
      <c r="G201" s="23"/>
      <c r="H201" s="23"/>
      <c r="I201" s="23">
        <f>Source!R323</f>
        <v>0</v>
      </c>
      <c r="J201" s="23">
        <f>Source!AI323</f>
        <v>0</v>
      </c>
      <c r="K201" s="23">
        <f>Source!V323</f>
        <v>0</v>
      </c>
      <c r="L201" s="23">
        <f>Source!X323</f>
        <v>0</v>
      </c>
      <c r="M201" s="23">
        <f>Source!Y323</f>
        <v>0</v>
      </c>
    </row>
    <row r="202" spans="1:28" ht="42.75">
      <c r="A202" s="19" t="str">
        <f>Source!E324</f>
        <v>46</v>
      </c>
      <c r="B202" s="19" t="str">
        <f>Source!F324</f>
        <v>62.5.01.04-0031</v>
      </c>
      <c r="C202" s="20" t="str">
        <f>Source!G324</f>
        <v>Счетчик электрической энергии электронный, трехфазный Матрица NP73E 2-6-1</v>
      </c>
      <c r="D202" s="10">
        <f>Source!I324</f>
        <v>1</v>
      </c>
      <c r="E202" s="22">
        <f>Source!AB324</f>
        <v>2631.91</v>
      </c>
      <c r="F202" s="22">
        <f>Source!AD324</f>
        <v>0</v>
      </c>
      <c r="G202" s="23">
        <f>Source!O324</f>
        <v>2631.91</v>
      </c>
      <c r="H202" s="23">
        <f>Source!S324</f>
        <v>0</v>
      </c>
      <c r="I202" s="24">
        <f>Source!Q324</f>
        <v>0</v>
      </c>
      <c r="J202" s="24">
        <f>Source!AH324</f>
        <v>0</v>
      </c>
      <c r="K202" s="24">
        <f>Source!U324</f>
        <v>0</v>
      </c>
      <c r="L202" s="25">
        <f>Source!AT324</f>
        <v>0</v>
      </c>
      <c r="M202" s="25">
        <f>Source!AU324</f>
        <v>0</v>
      </c>
      <c r="T202">
        <f>Source!O324+Source!X324+Source!Y324</f>
        <v>2631.91</v>
      </c>
      <c r="U202">
        <f>Source!P324</f>
        <v>2631.91</v>
      </c>
      <c r="V202">
        <f>Source!S324</f>
        <v>0</v>
      </c>
      <c r="W202">
        <f>Source!Q324</f>
        <v>0</v>
      </c>
      <c r="X202">
        <f>Source!R324</f>
        <v>0</v>
      </c>
      <c r="Y202">
        <f>Source!U324</f>
        <v>0</v>
      </c>
      <c r="Z202">
        <f>Source!V324</f>
        <v>0</v>
      </c>
      <c r="AA202">
        <f>Source!X324</f>
        <v>0</v>
      </c>
      <c r="AB202">
        <f>Source!Y324</f>
        <v>0</v>
      </c>
    </row>
    <row r="203" spans="1:28" ht="14.25">
      <c r="C203" s="21" t="str">
        <f>Source!H324</f>
        <v>шт.</v>
      </c>
      <c r="D203" s="10"/>
      <c r="E203" s="26">
        <f>Source!AF324</f>
        <v>0</v>
      </c>
      <c r="F203" s="26">
        <f>Source!AE324</f>
        <v>0</v>
      </c>
      <c r="G203" s="23"/>
      <c r="H203" s="23"/>
      <c r="I203" s="23">
        <f>Source!R324</f>
        <v>0</v>
      </c>
      <c r="J203" s="23">
        <f>Source!AI324</f>
        <v>0</v>
      </c>
      <c r="K203" s="23">
        <f>Source!V324</f>
        <v>0</v>
      </c>
      <c r="L203" s="23">
        <f>Source!X324</f>
        <v>0</v>
      </c>
      <c r="M203" s="23">
        <f>Source!Y324</f>
        <v>0</v>
      </c>
    </row>
    <row r="204" spans="1:28" ht="28.5">
      <c r="A204" s="19" t="str">
        <f>Source!E325</f>
        <v>47</v>
      </c>
      <c r="B204" s="19" t="str">
        <f>Source!F325</f>
        <v>08.3.07.01-0035</v>
      </c>
      <c r="C204" s="20" t="str">
        <f>Source!G325</f>
        <v>Сталь полосовая 25х4 мм, марка Ст3сп</v>
      </c>
      <c r="D204" s="10">
        <f>Source!I325</f>
        <v>3.1199999999999999E-3</v>
      </c>
      <c r="E204" s="22">
        <f>Source!AB325</f>
        <v>6159.22</v>
      </c>
      <c r="F204" s="22">
        <f>Source!AD325</f>
        <v>0</v>
      </c>
      <c r="G204" s="23">
        <f>Source!O325</f>
        <v>19.22</v>
      </c>
      <c r="H204" s="23">
        <f>Source!S325</f>
        <v>0</v>
      </c>
      <c r="I204" s="24">
        <f>Source!Q325</f>
        <v>0</v>
      </c>
      <c r="J204" s="24">
        <f>Source!AH325</f>
        <v>0</v>
      </c>
      <c r="K204" s="24">
        <f>Source!U325</f>
        <v>0</v>
      </c>
      <c r="L204" s="25">
        <f>Source!AT325</f>
        <v>0</v>
      </c>
      <c r="M204" s="25">
        <f>Source!AU325</f>
        <v>0</v>
      </c>
      <c r="T204">
        <f>Source!O325+Source!X325+Source!Y325</f>
        <v>19.22</v>
      </c>
      <c r="U204">
        <f>Source!P325</f>
        <v>19.22</v>
      </c>
      <c r="V204">
        <f>Source!S325</f>
        <v>0</v>
      </c>
      <c r="W204">
        <f>Source!Q325</f>
        <v>0</v>
      </c>
      <c r="X204">
        <f>Source!R325</f>
        <v>0</v>
      </c>
      <c r="Y204">
        <f>Source!U325</f>
        <v>0</v>
      </c>
      <c r="Z204">
        <f>Source!V325</f>
        <v>0</v>
      </c>
      <c r="AA204">
        <f>Source!X325</f>
        <v>0</v>
      </c>
      <c r="AB204">
        <f>Source!Y325</f>
        <v>0</v>
      </c>
    </row>
    <row r="205" spans="1:28" ht="14.25">
      <c r="C205" s="21" t="str">
        <f>Source!H325</f>
        <v>т</v>
      </c>
      <c r="D205" s="10"/>
      <c r="E205" s="26">
        <f>Source!AF325</f>
        <v>0</v>
      </c>
      <c r="F205" s="26">
        <f>Source!AE325</f>
        <v>0</v>
      </c>
      <c r="G205" s="23"/>
      <c r="H205" s="23"/>
      <c r="I205" s="23">
        <f>Source!R325</f>
        <v>0</v>
      </c>
      <c r="J205" s="23">
        <f>Source!AI325</f>
        <v>0</v>
      </c>
      <c r="K205" s="23">
        <f>Source!V325</f>
        <v>0</v>
      </c>
      <c r="L205" s="23">
        <f>Source!X325</f>
        <v>0</v>
      </c>
      <c r="M205" s="23">
        <f>Source!Y325</f>
        <v>0</v>
      </c>
    </row>
    <row r="206" spans="1:28" ht="28.5">
      <c r="A206" s="19" t="str">
        <f>Source!E326</f>
        <v>48</v>
      </c>
      <c r="B206" s="19" t="str">
        <f>Source!F326</f>
        <v>08.3.08.02-0022</v>
      </c>
      <c r="C206" s="20" t="str">
        <f>Source!G326</f>
        <v>Сталь угловая 50х50 мм</v>
      </c>
      <c r="D206" s="10">
        <f>Source!I326</f>
        <v>1.1299999999999999E-3</v>
      </c>
      <c r="E206" s="22">
        <f>Source!AB326</f>
        <v>5763</v>
      </c>
      <c r="F206" s="22">
        <f>Source!AD326</f>
        <v>0</v>
      </c>
      <c r="G206" s="23">
        <f>Source!O326</f>
        <v>6.51</v>
      </c>
      <c r="H206" s="23">
        <f>Source!S326</f>
        <v>0</v>
      </c>
      <c r="I206" s="24">
        <f>Source!Q326</f>
        <v>0</v>
      </c>
      <c r="J206" s="24">
        <f>Source!AH326</f>
        <v>0</v>
      </c>
      <c r="K206" s="24">
        <f>Source!U326</f>
        <v>0</v>
      </c>
      <c r="L206" s="25">
        <f>Source!AT326</f>
        <v>0</v>
      </c>
      <c r="M206" s="25">
        <f>Source!AU326</f>
        <v>0</v>
      </c>
      <c r="T206">
        <f>Source!O326+Source!X326+Source!Y326</f>
        <v>6.51</v>
      </c>
      <c r="U206">
        <f>Source!P326</f>
        <v>6.51</v>
      </c>
      <c r="V206">
        <f>Source!S326</f>
        <v>0</v>
      </c>
      <c r="W206">
        <f>Source!Q326</f>
        <v>0</v>
      </c>
      <c r="X206">
        <f>Source!R326</f>
        <v>0</v>
      </c>
      <c r="Y206">
        <f>Source!U326</f>
        <v>0</v>
      </c>
      <c r="Z206">
        <f>Source!V326</f>
        <v>0</v>
      </c>
      <c r="AA206">
        <f>Source!X326</f>
        <v>0</v>
      </c>
      <c r="AB206">
        <f>Source!Y326</f>
        <v>0</v>
      </c>
    </row>
    <row r="207" spans="1:28" ht="14.25">
      <c r="C207" s="21" t="str">
        <f>Source!H326</f>
        <v>т</v>
      </c>
      <c r="D207" s="10"/>
      <c r="E207" s="26">
        <f>Source!AF326</f>
        <v>0</v>
      </c>
      <c r="F207" s="26">
        <f>Source!AE326</f>
        <v>0</v>
      </c>
      <c r="G207" s="23"/>
      <c r="H207" s="23"/>
      <c r="I207" s="23">
        <f>Source!R326</f>
        <v>0</v>
      </c>
      <c r="J207" s="23">
        <f>Source!AI326</f>
        <v>0</v>
      </c>
      <c r="K207" s="23">
        <f>Source!V326</f>
        <v>0</v>
      </c>
      <c r="L207" s="23">
        <f>Source!X326</f>
        <v>0</v>
      </c>
      <c r="M207" s="23">
        <f>Source!Y326</f>
        <v>0</v>
      </c>
    </row>
    <row r="209" spans="1:33" ht="15">
      <c r="A209" s="28"/>
      <c r="B209" s="28"/>
      <c r="C209" s="55" t="str">
        <f>CONCATENATE("Итого по подразделу: ",IF(Source!G328&lt;&gt;"Новый подраздел", Source!G328, ""))</f>
        <v>Итого по подразделу: 2. Материалы, неучтенные ценником</v>
      </c>
      <c r="D209" s="55"/>
      <c r="E209" s="55"/>
      <c r="F209" s="55"/>
      <c r="G209" s="29">
        <f>IF(SUM(T191:T208)=0, "-", SUM(T191:T208))</f>
        <v>4303.46</v>
      </c>
      <c r="H209" s="29" t="str">
        <f>IF(SUM(V191:V208)=0, "-", SUM(V191:V208))</f>
        <v>-</v>
      </c>
      <c r="I209" s="30" t="str">
        <f>IF(SUM(W191:W208)=0, "-", SUM(W191:W208))</f>
        <v>-</v>
      </c>
      <c r="J209" s="29"/>
      <c r="K209" s="30" t="str">
        <f>IF(SUM(Y191:Y208)=0, "-", SUM(Y191:Y208))</f>
        <v>-</v>
      </c>
      <c r="L209" s="30"/>
      <c r="M209" s="30"/>
      <c r="AG209" s="31" t="str">
        <f>CONCATENATE("Итого по подразделу: ",IF(Source!G328&lt;&gt;"Новый подраздел", Source!G328, ""))</f>
        <v>Итого по подразделу: 2. Материалы, неучтенные ценником</v>
      </c>
    </row>
    <row r="210" spans="1:33" ht="15">
      <c r="A210" s="28"/>
      <c r="B210" s="28"/>
      <c r="C210" s="28"/>
      <c r="D210" s="28"/>
      <c r="E210" s="28"/>
      <c r="F210" s="28"/>
      <c r="G210" s="29"/>
      <c r="H210" s="29"/>
      <c r="I210" s="29" t="str">
        <f>IF(SUM(X191:X208)=0, "-", SUM(X191:X208))</f>
        <v>-</v>
      </c>
      <c r="J210" s="29"/>
      <c r="K210" s="29" t="str">
        <f>IF(SUM(Z191:Z208)=0, "-", SUM(Z191:Z208))</f>
        <v>-</v>
      </c>
      <c r="L210" s="29" t="str">
        <f>IF(SUM(AA191:AA208)=0, "-", SUM(AA191:AA208))</f>
        <v>-</v>
      </c>
      <c r="M210" s="29" t="str">
        <f>IF(SUM(AB191:AB208)=0, "-", SUM(AB191:AB208))</f>
        <v>-</v>
      </c>
    </row>
    <row r="211" spans="1:33" hidden="1"/>
    <row r="213" spans="1:33" ht="14.25">
      <c r="C213" s="52" t="str">
        <f>Source!H356</f>
        <v>Всего с НР и СП 2017 мат К 6,65</v>
      </c>
      <c r="D213" s="52"/>
      <c r="E213" s="52"/>
      <c r="F213" s="52"/>
      <c r="G213" s="53">
        <f>IF(Source!F356=0, "", Source!F356)</f>
        <v>28618.01</v>
      </c>
      <c r="H213" s="53"/>
    </row>
    <row r="215" spans="1:33" ht="15">
      <c r="A215" s="28"/>
      <c r="B215" s="28"/>
      <c r="C215" s="55" t="str">
        <f>CONCATENATE("Итого по разделу: ",IF(Source!G358&lt;&gt;"Новый раздел", Source!G358, ""))</f>
        <v>Итого по разделу: Раздел 3. Заявитель №3</v>
      </c>
      <c r="D215" s="55"/>
      <c r="E215" s="55"/>
      <c r="F215" s="55"/>
      <c r="G215" s="29">
        <f>IF(SUM(T157:T214)=0, "-", SUM(T157:T214))</f>
        <v>4771.0200000000004</v>
      </c>
      <c r="H215" s="29">
        <f>IF(SUM(V157:V214)=0, "-", SUM(V157:V214))</f>
        <v>117.37</v>
      </c>
      <c r="I215" s="30">
        <f>IF(SUM(W157:W214)=0, "-", SUM(W157:W214))</f>
        <v>54.5</v>
      </c>
      <c r="J215" s="29"/>
      <c r="K215" s="30">
        <f>IF(SUM(Y157:Y214)=0, "-", SUM(Y157:Y214))</f>
        <v>12.225600000000002</v>
      </c>
      <c r="L215" s="30"/>
      <c r="M215" s="30"/>
    </row>
    <row r="216" spans="1:33" ht="15">
      <c r="A216" s="28"/>
      <c r="B216" s="28"/>
      <c r="C216" s="28"/>
      <c r="D216" s="28"/>
      <c r="E216" s="28"/>
      <c r="F216" s="28"/>
      <c r="G216" s="29"/>
      <c r="H216" s="29"/>
      <c r="I216" s="29">
        <f>IF(SUM(X157:X214)=0, "-", SUM(X157:X214))</f>
        <v>5.3</v>
      </c>
      <c r="J216" s="29"/>
      <c r="K216" s="29">
        <f>IF(SUM(Z157:Z214)=0, "-", SUM(Z157:Z214))</f>
        <v>0.46419999999999995</v>
      </c>
      <c r="L216" s="29">
        <f>IF(SUM(AA157:AA214)=0, "-", SUM(AA157:AA214))</f>
        <v>99.36999999999999</v>
      </c>
      <c r="M216" s="29">
        <f>IF(SUM(AB157:AB214)=0, "-", SUM(AB157:AB214))</f>
        <v>63.790000000000006</v>
      </c>
    </row>
    <row r="219" spans="1:33" ht="14.25">
      <c r="C219" s="52" t="str">
        <f>Source!H386</f>
        <v>Всего по Разделу №3 с НР и СП 2017 К 6,65</v>
      </c>
      <c r="D219" s="52"/>
      <c r="E219" s="52"/>
      <c r="F219" s="52"/>
      <c r="G219" s="53">
        <f>IF(Source!F386=0, "", Source!F386)</f>
        <v>31727.279999999999</v>
      </c>
      <c r="H219" s="53"/>
    </row>
    <row r="220" spans="1:33" ht="14.25">
      <c r="C220" s="52" t="str">
        <f>Source!H387</f>
        <v>НДС 18%</v>
      </c>
      <c r="D220" s="52"/>
      <c r="E220" s="52"/>
      <c r="F220" s="52"/>
      <c r="G220" s="53">
        <f>IF(Source!F387=0, "", Source!F387)</f>
        <v>5710.91</v>
      </c>
      <c r="H220" s="53"/>
    </row>
    <row r="221" spans="1:33" ht="14.25">
      <c r="C221" s="52" t="str">
        <f>Source!H388</f>
        <v>Всего по Разделу №3 с НДС</v>
      </c>
      <c r="D221" s="52"/>
      <c r="E221" s="52"/>
      <c r="F221" s="52"/>
      <c r="G221" s="53">
        <f>IF(Source!F388=0, "", Source!F388)</f>
        <v>37438.19</v>
      </c>
      <c r="H221" s="53"/>
    </row>
    <row r="223" spans="1:33" ht="15">
      <c r="A223" s="28"/>
      <c r="B223" s="28"/>
      <c r="C223" s="55" t="str">
        <f>CONCATENATE("Итого по локальной смете: ",IF(Source!G390&lt;&gt;"Новая локальная смета", Source!G390, ""))</f>
        <v>Итого по локальной смете: Локальная смета 1</v>
      </c>
      <c r="D223" s="55"/>
      <c r="E223" s="55"/>
      <c r="F223" s="55"/>
      <c r="G223" s="29">
        <f>IF(SUM(T23:T222)=0, "-", SUM(T23:T222))</f>
        <v>14313.059999999998</v>
      </c>
      <c r="H223" s="29">
        <f>IF(SUM(V23:V222)=0, "-", SUM(V23:V222))</f>
        <v>352.10999999999996</v>
      </c>
      <c r="I223" s="30">
        <f>IF(SUM(W23:W222)=0, "-", SUM(W23:W222))</f>
        <v>163.49999999999997</v>
      </c>
      <c r="J223" s="29"/>
      <c r="K223" s="30">
        <f>IF(SUM(Y23:Y222)=0, "-", SUM(Y23:Y222))</f>
        <v>36.676800000000007</v>
      </c>
      <c r="L223" s="30"/>
      <c r="M223" s="30"/>
    </row>
    <row r="224" spans="1:33" ht="15">
      <c r="A224" s="28"/>
      <c r="B224" s="28"/>
      <c r="C224" s="28"/>
      <c r="D224" s="28"/>
      <c r="E224" s="28"/>
      <c r="F224" s="28"/>
      <c r="G224" s="29"/>
      <c r="H224" s="29"/>
      <c r="I224" s="29">
        <f>IF(SUM(X23:X222)=0, "-", SUM(X23:X222))</f>
        <v>15.899999999999997</v>
      </c>
      <c r="J224" s="29"/>
      <c r="K224" s="29">
        <f>IF(SUM(Z23:Z222)=0, "-", SUM(Z23:Z222))</f>
        <v>1.3926000000000001</v>
      </c>
      <c r="L224" s="29">
        <f>IF(SUM(AA23:AA222)=0, "-", SUM(AA23:AA222))</f>
        <v>298.10999999999996</v>
      </c>
      <c r="M224" s="29">
        <f>IF(SUM(AB23:AB222)=0, "-", SUM(AB23:AB222))</f>
        <v>191.37</v>
      </c>
    </row>
    <row r="226" spans="1:33" hidden="1"/>
    <row r="227" spans="1:33" s="33" customFormat="1" ht="15">
      <c r="C227" s="55" t="str">
        <f>Source!H418</f>
        <v>Всего по Разделу №1, Разделу №2, Разделу №3</v>
      </c>
      <c r="D227" s="55"/>
      <c r="E227" s="55"/>
      <c r="F227" s="55"/>
      <c r="G227" s="56">
        <f>IF(Source!F418=0, "", Source!F418)</f>
        <v>95181.84</v>
      </c>
      <c r="H227" s="56"/>
    </row>
    <row r="228" spans="1:33" s="33" customFormat="1" ht="15">
      <c r="C228" s="55" t="str">
        <f>Source!H419</f>
        <v>НДС 18 %</v>
      </c>
      <c r="D228" s="55"/>
      <c r="E228" s="55"/>
      <c r="F228" s="55"/>
      <c r="G228" s="56">
        <f>IF(Source!F419=0, "", Source!F419)</f>
        <v>17132.73</v>
      </c>
      <c r="H228" s="56"/>
    </row>
    <row r="229" spans="1:33" s="33" customFormat="1" ht="15">
      <c r="C229" s="55" t="str">
        <f>Source!H420</f>
        <v>Всего по смете с НДС</v>
      </c>
      <c r="D229" s="55"/>
      <c r="E229" s="55"/>
      <c r="F229" s="55"/>
      <c r="G229" s="56">
        <f>IF(Source!F420=0, "", Source!F420)</f>
        <v>112314.57</v>
      </c>
      <c r="H229" s="56"/>
    </row>
    <row r="231" spans="1:33" ht="30" hidden="1">
      <c r="A231" s="28"/>
      <c r="B231" s="28"/>
      <c r="C231" s="55" t="str">
        <f>CONCATENATE("Итого по смете: ",IF(Source!G422&lt;&gt;"Новый объект", Source!G422, ""))</f>
        <v>Итого по смете: ВЛИ-0,4 кВ для тех.присоединения_до 15кВ_(Копия)_(Копия)</v>
      </c>
      <c r="D231" s="55"/>
      <c r="E231" s="55"/>
      <c r="F231" s="55"/>
      <c r="G231" s="29">
        <f>IF(SUM(T1:T230)=0, "-", SUM(T1:T230))</f>
        <v>14313.059999999998</v>
      </c>
      <c r="H231" s="29">
        <f>IF(SUM(V1:V230)=0, "-", SUM(V1:V230))</f>
        <v>352.10999999999996</v>
      </c>
      <c r="I231" s="30">
        <f>IF(SUM(W1:W230)=0, "-", SUM(W1:W230))</f>
        <v>163.49999999999997</v>
      </c>
      <c r="J231" s="29"/>
      <c r="K231" s="30">
        <f>IF(SUM(Y1:Y230)=0, "-", SUM(Y1:Y230))</f>
        <v>36.676800000000007</v>
      </c>
      <c r="L231" s="30"/>
      <c r="M231" s="30"/>
      <c r="AG231" s="31" t="str">
        <f>CONCATENATE("Итого по смете: ",IF(Source!G422&lt;&gt;"Новый объект", Source!G422, ""))</f>
        <v>Итого по смете: ВЛИ-0,4 кВ для тех.присоединения_до 15кВ_(Копия)_(Копия)</v>
      </c>
    </row>
    <row r="232" spans="1:33" ht="15" hidden="1">
      <c r="A232" s="28"/>
      <c r="B232" s="28"/>
      <c r="C232" s="28"/>
      <c r="D232" s="28"/>
      <c r="E232" s="28"/>
      <c r="F232" s="28"/>
      <c r="G232" s="29"/>
      <c r="H232" s="29"/>
      <c r="I232" s="29">
        <f>IF(SUM(X1:X230)=0, "-", SUM(X1:X230))</f>
        <v>15.899999999999997</v>
      </c>
      <c r="J232" s="29"/>
      <c r="K232" s="29">
        <f>IF(SUM(Z1:Z230)=0, "-", SUM(Z1:Z230))</f>
        <v>1.3926000000000001</v>
      </c>
      <c r="L232" s="29">
        <f>IF(SUM(AA1:AA230)=0, "-", SUM(AA1:AA230))</f>
        <v>298.10999999999996</v>
      </c>
      <c r="M232" s="29">
        <f>IF(SUM(AB1:AB230)=0, "-", SUM(AB1:AB230))</f>
        <v>191.37</v>
      </c>
    </row>
    <row r="233" spans="1:33" hidden="1"/>
    <row r="234" spans="1:33" hidden="1"/>
    <row r="235" spans="1:33" hidden="1"/>
    <row r="236" spans="1:33" ht="14.25">
      <c r="A236" s="58" t="s">
        <v>390</v>
      </c>
      <c r="B236" s="58"/>
      <c r="C236" s="32" t="str">
        <f>IF(Source!AC12&lt;&gt;"", Source!AC12," ")</f>
        <v xml:space="preserve"> </v>
      </c>
      <c r="D236" s="25"/>
      <c r="E236" s="25"/>
      <c r="F236" s="25"/>
      <c r="G236" s="25"/>
      <c r="H236" s="25"/>
      <c r="I236" s="25"/>
      <c r="J236" s="25"/>
      <c r="K236" s="18" t="str">
        <f>IF(Source!AB12&lt;&gt;"", Source!AB12," ")</f>
        <v xml:space="preserve"> </v>
      </c>
    </row>
    <row r="237" spans="1:33" ht="14.25">
      <c r="A237" s="10"/>
      <c r="B237" s="10"/>
      <c r="C237" s="57" t="s">
        <v>391</v>
      </c>
      <c r="D237" s="57"/>
      <c r="E237" s="57"/>
      <c r="F237" s="57"/>
      <c r="G237" s="57"/>
      <c r="H237" s="57"/>
      <c r="I237" s="57"/>
      <c r="J237" s="57"/>
      <c r="K237" s="10"/>
    </row>
    <row r="238" spans="1:33" ht="14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</row>
    <row r="239" spans="1:33" ht="14.25">
      <c r="A239" s="58" t="s">
        <v>392</v>
      </c>
      <c r="B239" s="58"/>
      <c r="C239" s="32" t="str">
        <f>IF(Source!AE12&lt;&gt;"", Source!AE12," ")</f>
        <v xml:space="preserve"> </v>
      </c>
      <c r="D239" s="25"/>
      <c r="E239" s="25"/>
      <c r="F239" s="25"/>
      <c r="G239" s="25"/>
      <c r="H239" s="25"/>
      <c r="I239" s="25"/>
      <c r="J239" s="25"/>
      <c r="K239" s="18" t="str">
        <f>IF(Source!AD12&lt;&gt;"", Source!AD12," ")</f>
        <v xml:space="preserve"> </v>
      </c>
    </row>
    <row r="240" spans="1:33" ht="14.25">
      <c r="A240" s="10"/>
      <c r="B240" s="10"/>
      <c r="C240" s="57" t="s">
        <v>391</v>
      </c>
      <c r="D240" s="57"/>
      <c r="E240" s="57"/>
      <c r="F240" s="57"/>
      <c r="G240" s="57"/>
      <c r="H240" s="57"/>
      <c r="I240" s="57"/>
      <c r="J240" s="57"/>
      <c r="K240" s="10"/>
    </row>
  </sheetData>
  <mergeCells count="103">
    <mergeCell ref="C237:J237"/>
    <mergeCell ref="A239:B239"/>
    <mergeCell ref="C240:J240"/>
    <mergeCell ref="C228:F228"/>
    <mergeCell ref="G228:H228"/>
    <mergeCell ref="C229:F229"/>
    <mergeCell ref="G229:H229"/>
    <mergeCell ref="C231:F231"/>
    <mergeCell ref="A236:B236"/>
    <mergeCell ref="C227:F227"/>
    <mergeCell ref="G227:H227"/>
    <mergeCell ref="C209:F209"/>
    <mergeCell ref="C213:F213"/>
    <mergeCell ref="G213:H213"/>
    <mergeCell ref="C215:F215"/>
    <mergeCell ref="C219:F219"/>
    <mergeCell ref="G219:H219"/>
    <mergeCell ref="C220:F220"/>
    <mergeCell ref="G220:H220"/>
    <mergeCell ref="C221:F221"/>
    <mergeCell ref="G221:H221"/>
    <mergeCell ref="C223:F223"/>
    <mergeCell ref="A191:M191"/>
    <mergeCell ref="C149:F149"/>
    <mergeCell ref="C153:F153"/>
    <mergeCell ref="G153:H153"/>
    <mergeCell ref="C154:F154"/>
    <mergeCell ref="G154:H154"/>
    <mergeCell ref="C155:F155"/>
    <mergeCell ref="G155:H155"/>
    <mergeCell ref="A157:M157"/>
    <mergeCell ref="A159:M159"/>
    <mergeCell ref="C185:F185"/>
    <mergeCell ref="C189:F189"/>
    <mergeCell ref="G189:H189"/>
    <mergeCell ref="C147:F147"/>
    <mergeCell ref="G147:H147"/>
    <mergeCell ref="C88:F88"/>
    <mergeCell ref="G88:H88"/>
    <mergeCell ref="C89:F89"/>
    <mergeCell ref="G89:H89"/>
    <mergeCell ref="A91:M91"/>
    <mergeCell ref="A93:M93"/>
    <mergeCell ref="C119:F119"/>
    <mergeCell ref="C123:F123"/>
    <mergeCell ref="G123:H123"/>
    <mergeCell ref="A125:M125"/>
    <mergeCell ref="C143:F143"/>
    <mergeCell ref="C87:F87"/>
    <mergeCell ref="G87:H87"/>
    <mergeCell ref="J19:K19"/>
    <mergeCell ref="A23:M23"/>
    <mergeCell ref="A25:M25"/>
    <mergeCell ref="A27:M27"/>
    <mergeCell ref="C53:F53"/>
    <mergeCell ref="C57:F57"/>
    <mergeCell ref="G57:H57"/>
    <mergeCell ref="A16:A20"/>
    <mergeCell ref="B16:B20"/>
    <mergeCell ref="C16:C20"/>
    <mergeCell ref="D16:D20"/>
    <mergeCell ref="A59:M59"/>
    <mergeCell ref="C77:F77"/>
    <mergeCell ref="C81:F81"/>
    <mergeCell ref="G81:H81"/>
    <mergeCell ref="C83:F83"/>
    <mergeCell ref="J16:K18"/>
    <mergeCell ref="L16:L18"/>
    <mergeCell ref="M16:M18"/>
    <mergeCell ref="E17:E18"/>
    <mergeCell ref="F17:F18"/>
    <mergeCell ref="G17:G20"/>
    <mergeCell ref="H17:H20"/>
    <mergeCell ref="I17:I18"/>
    <mergeCell ref="E19:E20"/>
    <mergeCell ref="F19:F20"/>
    <mergeCell ref="E16:F16"/>
    <mergeCell ref="G16:I16"/>
    <mergeCell ref="I19:I20"/>
    <mergeCell ref="A9:B9"/>
    <mergeCell ref="C9:M9"/>
    <mergeCell ref="A11:M11"/>
    <mergeCell ref="A13:G15"/>
    <mergeCell ref="H13:J13"/>
    <mergeCell ref="K13:L13"/>
    <mergeCell ref="H14:J14"/>
    <mergeCell ref="K14:L14"/>
    <mergeCell ref="H15:J15"/>
    <mergeCell ref="K15:L15"/>
    <mergeCell ref="A7:M7"/>
    <mergeCell ref="C3:D3"/>
    <mergeCell ref="E3:F3"/>
    <mergeCell ref="G3:H3"/>
    <mergeCell ref="I3:J3"/>
    <mergeCell ref="K3:L3"/>
    <mergeCell ref="C4:D4"/>
    <mergeCell ref="E4:F4"/>
    <mergeCell ref="G4:H4"/>
    <mergeCell ref="I4:J4"/>
    <mergeCell ref="K4:L4"/>
    <mergeCell ref="A3:B3"/>
    <mergeCell ref="A4:B4"/>
    <mergeCell ref="A6:M6"/>
  </mergeCells>
  <pageMargins left="0.39370078740157483" right="0.19685039370078741" top="0.19685039370078741" bottom="0.39370078740157483" header="0.19685039370078741" footer="0.19685039370078741"/>
  <pageSetup paperSize="9" scale="75" fitToHeight="0" orientation="landscape" r:id="rId1"/>
  <headerFooter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K488"/>
  <sheetViews>
    <sheetView workbookViewId="0">
      <selection activeCell="A484" sqref="A484:AA484"/>
    </sheetView>
  </sheetViews>
  <sheetFormatPr defaultColWidth="9.140625" defaultRowHeight="12.75"/>
  <cols>
    <col min="1" max="256" width="9.140625" customWidth="1"/>
  </cols>
  <sheetData>
    <row r="1" spans="1:133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58446</v>
      </c>
      <c r="M1">
        <v>10</v>
      </c>
    </row>
    <row r="12" spans="1:133">
      <c r="A12" s="1">
        <v>1</v>
      </c>
      <c r="B12" s="1">
        <v>483</v>
      </c>
      <c r="C12" s="1">
        <v>0</v>
      </c>
      <c r="D12" s="1">
        <f>ROW(A422)</f>
        <v>422</v>
      </c>
      <c r="E12" s="1">
        <v>0</v>
      </c>
      <c r="F12" s="1" t="s">
        <v>4</v>
      </c>
      <c r="G12" s="1" t="s">
        <v>5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0</v>
      </c>
      <c r="R12" s="1">
        <v>0</v>
      </c>
      <c r="S12" s="1"/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6</v>
      </c>
      <c r="BI12" s="1" t="s">
        <v>7</v>
      </c>
      <c r="BJ12" s="1">
        <v>0</v>
      </c>
      <c r="BK12" s="1">
        <v>0</v>
      </c>
      <c r="BL12" s="1">
        <v>0</v>
      </c>
      <c r="BM12" s="1">
        <v>1</v>
      </c>
      <c r="BN12" s="1">
        <v>1</v>
      </c>
      <c r="BO12" s="1">
        <v>0</v>
      </c>
      <c r="BP12" s="1">
        <v>6</v>
      </c>
      <c r="BQ12" s="1">
        <v>2</v>
      </c>
      <c r="BR12" s="1">
        <v>1</v>
      </c>
      <c r="BS12" s="1">
        <v>1</v>
      </c>
      <c r="BT12" s="1">
        <v>0</v>
      </c>
      <c r="BU12" s="1">
        <v>1</v>
      </c>
      <c r="BV12" s="1">
        <v>1</v>
      </c>
      <c r="BW12" s="1">
        <v>1</v>
      </c>
      <c r="BX12" s="1">
        <v>0</v>
      </c>
      <c r="BY12" s="1" t="s">
        <v>8</v>
      </c>
      <c r="BZ12" s="1" t="s">
        <v>9</v>
      </c>
      <c r="CA12" s="1" t="s">
        <v>8</v>
      </c>
      <c r="CB12" s="1" t="s">
        <v>8</v>
      </c>
      <c r="CC12" s="1" t="s">
        <v>8</v>
      </c>
      <c r="CD12" s="1" t="s">
        <v>8</v>
      </c>
      <c r="CE12" s="1" t="s">
        <v>10</v>
      </c>
      <c r="CF12" s="1">
        <v>0</v>
      </c>
      <c r="CG12" s="1">
        <v>0</v>
      </c>
      <c r="CH12" s="1">
        <v>524296</v>
      </c>
      <c r="CI12" s="1" t="s">
        <v>3</v>
      </c>
      <c r="CJ12" s="1" t="s">
        <v>3</v>
      </c>
      <c r="CK12" s="1">
        <v>0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45">
      <c r="A18" s="2">
        <v>52</v>
      </c>
      <c r="B18" s="2">
        <f t="shared" ref="B18:G18" si="0">B422</f>
        <v>483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Новый объект</v>
      </c>
      <c r="G18" s="2" t="str">
        <f t="shared" si="0"/>
        <v>ВЛИ-0,4 кВ для тех.присоединения_до 15кВ_(Копия)_(Копия)</v>
      </c>
      <c r="H18" s="2"/>
      <c r="I18" s="2"/>
      <c r="J18" s="2"/>
      <c r="K18" s="2"/>
      <c r="L18" s="2"/>
      <c r="M18" s="2"/>
      <c r="N18" s="2"/>
      <c r="O18" s="2">
        <f t="shared" ref="O18:AT18" si="1">O422</f>
        <v>13823.58</v>
      </c>
      <c r="P18" s="2">
        <f t="shared" si="1"/>
        <v>13307.97</v>
      </c>
      <c r="Q18" s="2">
        <f t="shared" si="1"/>
        <v>163.5</v>
      </c>
      <c r="R18" s="2">
        <f t="shared" si="1"/>
        <v>15.9</v>
      </c>
      <c r="S18" s="2">
        <f t="shared" si="1"/>
        <v>352.11</v>
      </c>
      <c r="T18" s="2">
        <f t="shared" si="1"/>
        <v>0</v>
      </c>
      <c r="U18" s="2">
        <f t="shared" si="1"/>
        <v>36.676800000000007</v>
      </c>
      <c r="V18" s="2">
        <f t="shared" si="1"/>
        <v>1.3925999999999998</v>
      </c>
      <c r="W18" s="2">
        <f t="shared" si="1"/>
        <v>0</v>
      </c>
      <c r="X18" s="2">
        <f t="shared" si="1"/>
        <v>298.11</v>
      </c>
      <c r="Y18" s="2">
        <f t="shared" si="1"/>
        <v>191.37</v>
      </c>
      <c r="Z18" s="2">
        <f t="shared" si="1"/>
        <v>0</v>
      </c>
      <c r="AA18" s="2">
        <f t="shared" si="1"/>
        <v>0</v>
      </c>
      <c r="AB18" s="2">
        <f t="shared" si="1"/>
        <v>0</v>
      </c>
      <c r="AC18" s="2">
        <f t="shared" si="1"/>
        <v>0</v>
      </c>
      <c r="AD18" s="2">
        <f t="shared" si="1"/>
        <v>0</v>
      </c>
      <c r="AE18" s="2">
        <f t="shared" si="1"/>
        <v>0</v>
      </c>
      <c r="AF18" s="2">
        <f t="shared" si="1"/>
        <v>0</v>
      </c>
      <c r="AG18" s="2">
        <f t="shared" si="1"/>
        <v>0</v>
      </c>
      <c r="AH18" s="2">
        <f t="shared" si="1"/>
        <v>0</v>
      </c>
      <c r="AI18" s="2">
        <f t="shared" si="1"/>
        <v>0</v>
      </c>
      <c r="AJ18" s="2">
        <f t="shared" si="1"/>
        <v>0</v>
      </c>
      <c r="AK18" s="2">
        <f t="shared" si="1"/>
        <v>0</v>
      </c>
      <c r="AL18" s="2">
        <f t="shared" si="1"/>
        <v>0</v>
      </c>
      <c r="AM18" s="2">
        <f t="shared" si="1"/>
        <v>0</v>
      </c>
      <c r="AN18" s="2">
        <f t="shared" si="1"/>
        <v>0</v>
      </c>
      <c r="AO18" s="2">
        <f t="shared" si="1"/>
        <v>0</v>
      </c>
      <c r="AP18" s="2">
        <f t="shared" si="1"/>
        <v>11685.6</v>
      </c>
      <c r="AQ18" s="2">
        <f t="shared" si="1"/>
        <v>0</v>
      </c>
      <c r="AR18" s="2">
        <f t="shared" si="1"/>
        <v>14313.06</v>
      </c>
      <c r="AS18" s="2">
        <f t="shared" si="1"/>
        <v>77.19</v>
      </c>
      <c r="AT18" s="2">
        <f t="shared" si="1"/>
        <v>2550.27</v>
      </c>
      <c r="AU18" s="2">
        <f t="shared" ref="AU18:BZ18" si="2">AU422</f>
        <v>0</v>
      </c>
      <c r="AV18" s="2">
        <f t="shared" si="2"/>
        <v>13307.97</v>
      </c>
      <c r="AW18" s="2">
        <f t="shared" si="2"/>
        <v>1622.37</v>
      </c>
      <c r="AX18" s="2">
        <f t="shared" si="2"/>
        <v>0</v>
      </c>
      <c r="AY18" s="2">
        <f t="shared" si="2"/>
        <v>1622.37</v>
      </c>
      <c r="AZ18" s="2">
        <f t="shared" si="2"/>
        <v>11685.6</v>
      </c>
      <c r="BA18" s="2">
        <f t="shared" si="2"/>
        <v>0</v>
      </c>
      <c r="BB18" s="2">
        <f t="shared" si="2"/>
        <v>0</v>
      </c>
      <c r="BC18" s="2">
        <f t="shared" si="2"/>
        <v>0</v>
      </c>
      <c r="BD18" s="2">
        <f t="shared" si="2"/>
        <v>0</v>
      </c>
      <c r="BE18" s="2">
        <f t="shared" si="2"/>
        <v>0</v>
      </c>
      <c r="BF18" s="2">
        <f t="shared" si="2"/>
        <v>0</v>
      </c>
      <c r="BG18" s="2">
        <f t="shared" si="2"/>
        <v>0</v>
      </c>
      <c r="BH18" s="2">
        <f t="shared" si="2"/>
        <v>0</v>
      </c>
      <c r="BI18" s="2">
        <f t="shared" si="2"/>
        <v>0</v>
      </c>
      <c r="BJ18" s="2">
        <f t="shared" si="2"/>
        <v>0</v>
      </c>
      <c r="BK18" s="2">
        <f t="shared" si="2"/>
        <v>0</v>
      </c>
      <c r="BL18" s="2">
        <f t="shared" si="2"/>
        <v>0</v>
      </c>
      <c r="BM18" s="2">
        <f t="shared" si="2"/>
        <v>0</v>
      </c>
      <c r="BN18" s="2">
        <f t="shared" si="2"/>
        <v>0</v>
      </c>
      <c r="BO18" s="2">
        <f t="shared" si="2"/>
        <v>0</v>
      </c>
      <c r="BP18" s="2">
        <f t="shared" si="2"/>
        <v>0</v>
      </c>
      <c r="BQ18" s="2">
        <f t="shared" si="2"/>
        <v>0</v>
      </c>
      <c r="BR18" s="2">
        <f t="shared" si="2"/>
        <v>0</v>
      </c>
      <c r="BS18" s="2">
        <f t="shared" si="2"/>
        <v>0</v>
      </c>
      <c r="BT18" s="2">
        <f t="shared" si="2"/>
        <v>0</v>
      </c>
      <c r="BU18" s="2">
        <f t="shared" si="2"/>
        <v>0</v>
      </c>
      <c r="BV18" s="2">
        <f t="shared" si="2"/>
        <v>0</v>
      </c>
      <c r="BW18" s="2">
        <f t="shared" si="2"/>
        <v>0</v>
      </c>
      <c r="BX18" s="2">
        <f t="shared" si="2"/>
        <v>0</v>
      </c>
      <c r="BY18" s="2">
        <f t="shared" si="2"/>
        <v>0</v>
      </c>
      <c r="BZ18" s="2">
        <f t="shared" si="2"/>
        <v>0</v>
      </c>
      <c r="CA18" s="2">
        <f t="shared" ref="CA18:DF18" si="3">CA422</f>
        <v>0</v>
      </c>
      <c r="CB18" s="2">
        <f t="shared" si="3"/>
        <v>0</v>
      </c>
      <c r="CC18" s="2">
        <f t="shared" si="3"/>
        <v>0</v>
      </c>
      <c r="CD18" s="2">
        <f t="shared" si="3"/>
        <v>0</v>
      </c>
      <c r="CE18" s="2">
        <f t="shared" si="3"/>
        <v>0</v>
      </c>
      <c r="CF18" s="2">
        <f t="shared" si="3"/>
        <v>0</v>
      </c>
      <c r="CG18" s="2">
        <f t="shared" si="3"/>
        <v>0</v>
      </c>
      <c r="CH18" s="2">
        <f t="shared" si="3"/>
        <v>0</v>
      </c>
      <c r="CI18" s="2">
        <f t="shared" si="3"/>
        <v>0</v>
      </c>
      <c r="CJ18" s="2">
        <f t="shared" si="3"/>
        <v>0</v>
      </c>
      <c r="CK18" s="2">
        <f t="shared" si="3"/>
        <v>0</v>
      </c>
      <c r="CL18" s="2">
        <f t="shared" si="3"/>
        <v>0</v>
      </c>
      <c r="CM18" s="2">
        <f t="shared" si="3"/>
        <v>0</v>
      </c>
      <c r="CN18" s="2">
        <f t="shared" si="3"/>
        <v>0</v>
      </c>
      <c r="CO18" s="2">
        <f t="shared" si="3"/>
        <v>0</v>
      </c>
      <c r="CP18" s="2">
        <f t="shared" si="3"/>
        <v>0</v>
      </c>
      <c r="CQ18" s="2">
        <f t="shared" si="3"/>
        <v>0</v>
      </c>
      <c r="CR18" s="2">
        <f t="shared" si="3"/>
        <v>0</v>
      </c>
      <c r="CS18" s="2">
        <f t="shared" si="3"/>
        <v>0</v>
      </c>
      <c r="CT18" s="2">
        <f t="shared" si="3"/>
        <v>0</v>
      </c>
      <c r="CU18" s="2">
        <f t="shared" si="3"/>
        <v>0</v>
      </c>
      <c r="CV18" s="2">
        <f t="shared" si="3"/>
        <v>0</v>
      </c>
      <c r="CW18" s="2">
        <f t="shared" si="3"/>
        <v>0</v>
      </c>
      <c r="CX18" s="2">
        <f t="shared" si="3"/>
        <v>0</v>
      </c>
      <c r="CY18" s="2">
        <f t="shared" si="3"/>
        <v>0</v>
      </c>
      <c r="CZ18" s="2">
        <f t="shared" si="3"/>
        <v>0</v>
      </c>
      <c r="DA18" s="2">
        <f t="shared" si="3"/>
        <v>0</v>
      </c>
      <c r="DB18" s="2">
        <f t="shared" si="3"/>
        <v>0</v>
      </c>
      <c r="DC18" s="2">
        <f t="shared" si="3"/>
        <v>0</v>
      </c>
      <c r="DD18" s="2">
        <f t="shared" si="3"/>
        <v>0</v>
      </c>
      <c r="DE18" s="2">
        <f t="shared" si="3"/>
        <v>0</v>
      </c>
      <c r="DF18" s="2">
        <f t="shared" si="3"/>
        <v>0</v>
      </c>
      <c r="DG18" s="3">
        <f t="shared" ref="DG18:EL18" si="4">DG422</f>
        <v>0</v>
      </c>
      <c r="DH18" s="3">
        <f t="shared" si="4"/>
        <v>0</v>
      </c>
      <c r="DI18" s="3">
        <f t="shared" si="4"/>
        <v>0</v>
      </c>
      <c r="DJ18" s="3">
        <f t="shared" si="4"/>
        <v>0</v>
      </c>
      <c r="DK18" s="3">
        <f t="shared" si="4"/>
        <v>0</v>
      </c>
      <c r="DL18" s="3">
        <f t="shared" si="4"/>
        <v>0</v>
      </c>
      <c r="DM18" s="3">
        <f t="shared" si="4"/>
        <v>0</v>
      </c>
      <c r="DN18" s="3">
        <f t="shared" si="4"/>
        <v>0</v>
      </c>
      <c r="DO18" s="3">
        <f t="shared" si="4"/>
        <v>0</v>
      </c>
      <c r="DP18" s="3">
        <f t="shared" si="4"/>
        <v>0</v>
      </c>
      <c r="DQ18" s="3">
        <f t="shared" si="4"/>
        <v>0</v>
      </c>
      <c r="DR18" s="3">
        <f t="shared" si="4"/>
        <v>0</v>
      </c>
      <c r="DS18" s="3">
        <f t="shared" si="4"/>
        <v>0</v>
      </c>
      <c r="DT18" s="3">
        <f t="shared" si="4"/>
        <v>0</v>
      </c>
      <c r="DU18" s="3">
        <f t="shared" si="4"/>
        <v>0</v>
      </c>
      <c r="DV18" s="3">
        <f t="shared" si="4"/>
        <v>0</v>
      </c>
      <c r="DW18" s="3">
        <f t="shared" si="4"/>
        <v>0</v>
      </c>
      <c r="DX18" s="3">
        <f t="shared" si="4"/>
        <v>0</v>
      </c>
      <c r="DY18" s="3">
        <f t="shared" si="4"/>
        <v>0</v>
      </c>
      <c r="DZ18" s="3">
        <f t="shared" si="4"/>
        <v>0</v>
      </c>
      <c r="EA18" s="3">
        <f t="shared" si="4"/>
        <v>0</v>
      </c>
      <c r="EB18" s="3">
        <f t="shared" si="4"/>
        <v>0</v>
      </c>
      <c r="EC18" s="3">
        <f t="shared" si="4"/>
        <v>0</v>
      </c>
      <c r="ED18" s="3">
        <f t="shared" si="4"/>
        <v>0</v>
      </c>
      <c r="EE18" s="3">
        <f t="shared" si="4"/>
        <v>0</v>
      </c>
      <c r="EF18" s="3">
        <f t="shared" si="4"/>
        <v>0</v>
      </c>
      <c r="EG18" s="3">
        <f t="shared" si="4"/>
        <v>0</v>
      </c>
      <c r="EH18" s="3">
        <f t="shared" si="4"/>
        <v>0</v>
      </c>
      <c r="EI18" s="3">
        <f t="shared" si="4"/>
        <v>0</v>
      </c>
      <c r="EJ18" s="3">
        <f t="shared" si="4"/>
        <v>0</v>
      </c>
      <c r="EK18" s="3">
        <f t="shared" si="4"/>
        <v>0</v>
      </c>
      <c r="EL18" s="3">
        <f t="shared" si="4"/>
        <v>0</v>
      </c>
      <c r="EM18" s="3">
        <f t="shared" ref="EM18:FR18" si="5">EM422</f>
        <v>0</v>
      </c>
      <c r="EN18" s="3">
        <f t="shared" si="5"/>
        <v>0</v>
      </c>
      <c r="EO18" s="3">
        <f t="shared" si="5"/>
        <v>0</v>
      </c>
      <c r="EP18" s="3">
        <f t="shared" si="5"/>
        <v>0</v>
      </c>
      <c r="EQ18" s="3">
        <f t="shared" si="5"/>
        <v>0</v>
      </c>
      <c r="ER18" s="3">
        <f t="shared" si="5"/>
        <v>0</v>
      </c>
      <c r="ES18" s="3">
        <f t="shared" si="5"/>
        <v>0</v>
      </c>
      <c r="ET18" s="3">
        <f t="shared" si="5"/>
        <v>0</v>
      </c>
      <c r="EU18" s="3">
        <f t="shared" si="5"/>
        <v>0</v>
      </c>
      <c r="EV18" s="3">
        <f t="shared" si="5"/>
        <v>0</v>
      </c>
      <c r="EW18" s="3">
        <f t="shared" si="5"/>
        <v>0</v>
      </c>
      <c r="EX18" s="3">
        <f t="shared" si="5"/>
        <v>0</v>
      </c>
      <c r="EY18" s="3">
        <f t="shared" si="5"/>
        <v>0</v>
      </c>
      <c r="EZ18" s="3">
        <f t="shared" si="5"/>
        <v>0</v>
      </c>
      <c r="FA18" s="3">
        <f t="shared" si="5"/>
        <v>0</v>
      </c>
      <c r="FB18" s="3">
        <f t="shared" si="5"/>
        <v>0</v>
      </c>
      <c r="FC18" s="3">
        <f t="shared" si="5"/>
        <v>0</v>
      </c>
      <c r="FD18" s="3">
        <f t="shared" si="5"/>
        <v>0</v>
      </c>
      <c r="FE18" s="3">
        <f t="shared" si="5"/>
        <v>0</v>
      </c>
      <c r="FF18" s="3">
        <f t="shared" si="5"/>
        <v>0</v>
      </c>
      <c r="FG18" s="3">
        <f t="shared" si="5"/>
        <v>0</v>
      </c>
      <c r="FH18" s="3">
        <f t="shared" si="5"/>
        <v>0</v>
      </c>
      <c r="FI18" s="3">
        <f t="shared" si="5"/>
        <v>0</v>
      </c>
      <c r="FJ18" s="3">
        <f t="shared" si="5"/>
        <v>0</v>
      </c>
      <c r="FK18" s="3">
        <f t="shared" si="5"/>
        <v>0</v>
      </c>
      <c r="FL18" s="3">
        <f t="shared" si="5"/>
        <v>0</v>
      </c>
      <c r="FM18" s="3">
        <f t="shared" si="5"/>
        <v>0</v>
      </c>
      <c r="FN18" s="3">
        <f t="shared" si="5"/>
        <v>0</v>
      </c>
      <c r="FO18" s="3">
        <f t="shared" si="5"/>
        <v>0</v>
      </c>
      <c r="FP18" s="3">
        <f t="shared" si="5"/>
        <v>0</v>
      </c>
      <c r="FQ18" s="3">
        <f t="shared" si="5"/>
        <v>0</v>
      </c>
      <c r="FR18" s="3">
        <f t="shared" si="5"/>
        <v>0</v>
      </c>
      <c r="FS18" s="3">
        <f t="shared" ref="FS18:GX18" si="6">FS422</f>
        <v>0</v>
      </c>
      <c r="FT18" s="3">
        <f t="shared" si="6"/>
        <v>0</v>
      </c>
      <c r="FU18" s="3">
        <f t="shared" si="6"/>
        <v>0</v>
      </c>
      <c r="FV18" s="3">
        <f t="shared" si="6"/>
        <v>0</v>
      </c>
      <c r="FW18" s="3">
        <f t="shared" si="6"/>
        <v>0</v>
      </c>
      <c r="FX18" s="3">
        <f t="shared" si="6"/>
        <v>0</v>
      </c>
      <c r="FY18" s="3">
        <f t="shared" si="6"/>
        <v>0</v>
      </c>
      <c r="FZ18" s="3">
        <f t="shared" si="6"/>
        <v>0</v>
      </c>
      <c r="GA18" s="3">
        <f t="shared" si="6"/>
        <v>0</v>
      </c>
      <c r="GB18" s="3">
        <f t="shared" si="6"/>
        <v>0</v>
      </c>
      <c r="GC18" s="3">
        <f t="shared" si="6"/>
        <v>0</v>
      </c>
      <c r="GD18" s="3">
        <f t="shared" si="6"/>
        <v>0</v>
      </c>
      <c r="GE18" s="3">
        <f t="shared" si="6"/>
        <v>0</v>
      </c>
      <c r="GF18" s="3">
        <f t="shared" si="6"/>
        <v>0</v>
      </c>
      <c r="GG18" s="3">
        <f t="shared" si="6"/>
        <v>0</v>
      </c>
      <c r="GH18" s="3">
        <f t="shared" si="6"/>
        <v>0</v>
      </c>
      <c r="GI18" s="3">
        <f t="shared" si="6"/>
        <v>0</v>
      </c>
      <c r="GJ18" s="3">
        <f t="shared" si="6"/>
        <v>0</v>
      </c>
      <c r="GK18" s="3">
        <f t="shared" si="6"/>
        <v>0</v>
      </c>
      <c r="GL18" s="3">
        <f t="shared" si="6"/>
        <v>0</v>
      </c>
      <c r="GM18" s="3">
        <f t="shared" si="6"/>
        <v>0</v>
      </c>
      <c r="GN18" s="3">
        <f t="shared" si="6"/>
        <v>0</v>
      </c>
      <c r="GO18" s="3">
        <f t="shared" si="6"/>
        <v>0</v>
      </c>
      <c r="GP18" s="3">
        <f t="shared" si="6"/>
        <v>0</v>
      </c>
      <c r="GQ18" s="3">
        <f t="shared" si="6"/>
        <v>0</v>
      </c>
      <c r="GR18" s="3">
        <f t="shared" si="6"/>
        <v>0</v>
      </c>
      <c r="GS18" s="3">
        <f t="shared" si="6"/>
        <v>0</v>
      </c>
      <c r="GT18" s="3">
        <f t="shared" si="6"/>
        <v>0</v>
      </c>
      <c r="GU18" s="3">
        <f t="shared" si="6"/>
        <v>0</v>
      </c>
      <c r="GV18" s="3">
        <f t="shared" si="6"/>
        <v>0</v>
      </c>
      <c r="GW18" s="3">
        <f t="shared" si="6"/>
        <v>0</v>
      </c>
      <c r="GX18" s="3">
        <f t="shared" si="6"/>
        <v>0</v>
      </c>
    </row>
    <row r="20" spans="1:245">
      <c r="A20" s="1">
        <v>3</v>
      </c>
      <c r="B20" s="1">
        <v>1</v>
      </c>
      <c r="C20" s="1"/>
      <c r="D20" s="1">
        <f>ROW(A390)</f>
        <v>390</v>
      </c>
      <c r="E20" s="1"/>
      <c r="F20" s="1" t="s">
        <v>11</v>
      </c>
      <c r="G20" s="1" t="s">
        <v>12</v>
      </c>
      <c r="H20" s="1" t="s">
        <v>3</v>
      </c>
      <c r="I20" s="1">
        <v>0</v>
      </c>
      <c r="J20" s="1" t="s">
        <v>3</v>
      </c>
      <c r="K20" s="1">
        <v>0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45">
      <c r="A22" s="2">
        <v>52</v>
      </c>
      <c r="B22" s="2">
        <f t="shared" ref="B22:G22" si="7">B390</f>
        <v>1</v>
      </c>
      <c r="C22" s="2">
        <f t="shared" si="7"/>
        <v>3</v>
      </c>
      <c r="D22" s="2">
        <f t="shared" si="7"/>
        <v>20</v>
      </c>
      <c r="E22" s="2">
        <f t="shared" si="7"/>
        <v>0</v>
      </c>
      <c r="F22" s="2" t="str">
        <f t="shared" si="7"/>
        <v>Новая локальная смета</v>
      </c>
      <c r="G22" s="2" t="str">
        <f t="shared" si="7"/>
        <v>Локальная смета 1</v>
      </c>
      <c r="H22" s="2"/>
      <c r="I22" s="2"/>
      <c r="J22" s="2"/>
      <c r="K22" s="2"/>
      <c r="L22" s="2"/>
      <c r="M22" s="2"/>
      <c r="N22" s="2"/>
      <c r="O22" s="2">
        <f t="shared" ref="O22:AT22" si="8">O390</f>
        <v>13823.58</v>
      </c>
      <c r="P22" s="2">
        <f t="shared" si="8"/>
        <v>13307.97</v>
      </c>
      <c r="Q22" s="2">
        <f t="shared" si="8"/>
        <v>163.5</v>
      </c>
      <c r="R22" s="2">
        <f t="shared" si="8"/>
        <v>15.9</v>
      </c>
      <c r="S22" s="2">
        <f t="shared" si="8"/>
        <v>352.11</v>
      </c>
      <c r="T22" s="2">
        <f t="shared" si="8"/>
        <v>0</v>
      </c>
      <c r="U22" s="2">
        <f t="shared" si="8"/>
        <v>36.676800000000007</v>
      </c>
      <c r="V22" s="2">
        <f t="shared" si="8"/>
        <v>1.3925999999999998</v>
      </c>
      <c r="W22" s="2">
        <f t="shared" si="8"/>
        <v>0</v>
      </c>
      <c r="X22" s="2">
        <f t="shared" si="8"/>
        <v>298.11</v>
      </c>
      <c r="Y22" s="2">
        <f t="shared" si="8"/>
        <v>191.37</v>
      </c>
      <c r="Z22" s="2">
        <f t="shared" si="8"/>
        <v>0</v>
      </c>
      <c r="AA22" s="2">
        <f t="shared" si="8"/>
        <v>0</v>
      </c>
      <c r="AB22" s="2">
        <f t="shared" si="8"/>
        <v>0</v>
      </c>
      <c r="AC22" s="2">
        <f t="shared" si="8"/>
        <v>0</v>
      </c>
      <c r="AD22" s="2">
        <f t="shared" si="8"/>
        <v>0</v>
      </c>
      <c r="AE22" s="2">
        <f t="shared" si="8"/>
        <v>0</v>
      </c>
      <c r="AF22" s="2">
        <f t="shared" si="8"/>
        <v>0</v>
      </c>
      <c r="AG22" s="2">
        <f t="shared" si="8"/>
        <v>0</v>
      </c>
      <c r="AH22" s="2">
        <f t="shared" si="8"/>
        <v>0</v>
      </c>
      <c r="AI22" s="2">
        <f t="shared" si="8"/>
        <v>0</v>
      </c>
      <c r="AJ22" s="2">
        <f t="shared" si="8"/>
        <v>0</v>
      </c>
      <c r="AK22" s="2">
        <f t="shared" si="8"/>
        <v>0</v>
      </c>
      <c r="AL22" s="2">
        <f t="shared" si="8"/>
        <v>0</v>
      </c>
      <c r="AM22" s="2">
        <f t="shared" si="8"/>
        <v>0</v>
      </c>
      <c r="AN22" s="2">
        <f t="shared" si="8"/>
        <v>0</v>
      </c>
      <c r="AO22" s="2">
        <f t="shared" si="8"/>
        <v>0</v>
      </c>
      <c r="AP22" s="2">
        <f t="shared" si="8"/>
        <v>11685.6</v>
      </c>
      <c r="AQ22" s="2">
        <f t="shared" si="8"/>
        <v>0</v>
      </c>
      <c r="AR22" s="2">
        <f t="shared" si="8"/>
        <v>14313.06</v>
      </c>
      <c r="AS22" s="2">
        <f t="shared" si="8"/>
        <v>77.19</v>
      </c>
      <c r="AT22" s="2">
        <f t="shared" si="8"/>
        <v>2550.27</v>
      </c>
      <c r="AU22" s="2">
        <f t="shared" ref="AU22:BZ22" si="9">AU390</f>
        <v>0</v>
      </c>
      <c r="AV22" s="2">
        <f t="shared" si="9"/>
        <v>13307.97</v>
      </c>
      <c r="AW22" s="2">
        <f t="shared" si="9"/>
        <v>1622.37</v>
      </c>
      <c r="AX22" s="2">
        <f t="shared" si="9"/>
        <v>0</v>
      </c>
      <c r="AY22" s="2">
        <f t="shared" si="9"/>
        <v>1622.37</v>
      </c>
      <c r="AZ22" s="2">
        <f t="shared" si="9"/>
        <v>11685.6</v>
      </c>
      <c r="BA22" s="2">
        <f t="shared" si="9"/>
        <v>0</v>
      </c>
      <c r="BB22" s="2">
        <f t="shared" si="9"/>
        <v>0</v>
      </c>
      <c r="BC22" s="2">
        <f t="shared" si="9"/>
        <v>0</v>
      </c>
      <c r="BD22" s="2">
        <f t="shared" si="9"/>
        <v>0</v>
      </c>
      <c r="BE22" s="2">
        <f t="shared" si="9"/>
        <v>0</v>
      </c>
      <c r="BF22" s="2">
        <f t="shared" si="9"/>
        <v>0</v>
      </c>
      <c r="BG22" s="2">
        <f t="shared" si="9"/>
        <v>0</v>
      </c>
      <c r="BH22" s="2">
        <f t="shared" si="9"/>
        <v>0</v>
      </c>
      <c r="BI22" s="2">
        <f t="shared" si="9"/>
        <v>0</v>
      </c>
      <c r="BJ22" s="2">
        <f t="shared" si="9"/>
        <v>0</v>
      </c>
      <c r="BK22" s="2">
        <f t="shared" si="9"/>
        <v>0</v>
      </c>
      <c r="BL22" s="2">
        <f t="shared" si="9"/>
        <v>0</v>
      </c>
      <c r="BM22" s="2">
        <f t="shared" si="9"/>
        <v>0</v>
      </c>
      <c r="BN22" s="2">
        <f t="shared" si="9"/>
        <v>0</v>
      </c>
      <c r="BO22" s="2">
        <f t="shared" si="9"/>
        <v>0</v>
      </c>
      <c r="BP22" s="2">
        <f t="shared" si="9"/>
        <v>0</v>
      </c>
      <c r="BQ22" s="2">
        <f t="shared" si="9"/>
        <v>0</v>
      </c>
      <c r="BR22" s="2">
        <f t="shared" si="9"/>
        <v>0</v>
      </c>
      <c r="BS22" s="2">
        <f t="shared" si="9"/>
        <v>0</v>
      </c>
      <c r="BT22" s="2">
        <f t="shared" si="9"/>
        <v>0</v>
      </c>
      <c r="BU22" s="2">
        <f t="shared" si="9"/>
        <v>0</v>
      </c>
      <c r="BV22" s="2">
        <f t="shared" si="9"/>
        <v>0</v>
      </c>
      <c r="BW22" s="2">
        <f t="shared" si="9"/>
        <v>0</v>
      </c>
      <c r="BX22" s="2">
        <f t="shared" si="9"/>
        <v>0</v>
      </c>
      <c r="BY22" s="2">
        <f t="shared" si="9"/>
        <v>0</v>
      </c>
      <c r="BZ22" s="2">
        <f t="shared" si="9"/>
        <v>0</v>
      </c>
      <c r="CA22" s="2">
        <f t="shared" ref="CA22:DF22" si="10">CA390</f>
        <v>0</v>
      </c>
      <c r="CB22" s="2">
        <f t="shared" si="10"/>
        <v>0</v>
      </c>
      <c r="CC22" s="2">
        <f t="shared" si="10"/>
        <v>0</v>
      </c>
      <c r="CD22" s="2">
        <f t="shared" si="10"/>
        <v>0</v>
      </c>
      <c r="CE22" s="2">
        <f t="shared" si="10"/>
        <v>0</v>
      </c>
      <c r="CF22" s="2">
        <f t="shared" si="10"/>
        <v>0</v>
      </c>
      <c r="CG22" s="2">
        <f t="shared" si="10"/>
        <v>0</v>
      </c>
      <c r="CH22" s="2">
        <f t="shared" si="10"/>
        <v>0</v>
      </c>
      <c r="CI22" s="2">
        <f t="shared" si="10"/>
        <v>0</v>
      </c>
      <c r="CJ22" s="2">
        <f t="shared" si="10"/>
        <v>0</v>
      </c>
      <c r="CK22" s="2">
        <f t="shared" si="10"/>
        <v>0</v>
      </c>
      <c r="CL22" s="2">
        <f t="shared" si="10"/>
        <v>0</v>
      </c>
      <c r="CM22" s="2">
        <f t="shared" si="10"/>
        <v>0</v>
      </c>
      <c r="CN22" s="2">
        <f t="shared" si="10"/>
        <v>0</v>
      </c>
      <c r="CO22" s="2">
        <f t="shared" si="10"/>
        <v>0</v>
      </c>
      <c r="CP22" s="2">
        <f t="shared" si="10"/>
        <v>0</v>
      </c>
      <c r="CQ22" s="2">
        <f t="shared" si="10"/>
        <v>0</v>
      </c>
      <c r="CR22" s="2">
        <f t="shared" si="10"/>
        <v>0</v>
      </c>
      <c r="CS22" s="2">
        <f t="shared" si="10"/>
        <v>0</v>
      </c>
      <c r="CT22" s="2">
        <f t="shared" si="10"/>
        <v>0</v>
      </c>
      <c r="CU22" s="2">
        <f t="shared" si="10"/>
        <v>0</v>
      </c>
      <c r="CV22" s="2">
        <f t="shared" si="10"/>
        <v>0</v>
      </c>
      <c r="CW22" s="2">
        <f t="shared" si="10"/>
        <v>0</v>
      </c>
      <c r="CX22" s="2">
        <f t="shared" si="10"/>
        <v>0</v>
      </c>
      <c r="CY22" s="2">
        <f t="shared" si="10"/>
        <v>0</v>
      </c>
      <c r="CZ22" s="2">
        <f t="shared" si="10"/>
        <v>0</v>
      </c>
      <c r="DA22" s="2">
        <f t="shared" si="10"/>
        <v>0</v>
      </c>
      <c r="DB22" s="2">
        <f t="shared" si="10"/>
        <v>0</v>
      </c>
      <c r="DC22" s="2">
        <f t="shared" si="10"/>
        <v>0</v>
      </c>
      <c r="DD22" s="2">
        <f t="shared" si="10"/>
        <v>0</v>
      </c>
      <c r="DE22" s="2">
        <f t="shared" si="10"/>
        <v>0</v>
      </c>
      <c r="DF22" s="2">
        <f t="shared" si="10"/>
        <v>0</v>
      </c>
      <c r="DG22" s="3">
        <f t="shared" ref="DG22:EL22" si="11">DG390</f>
        <v>0</v>
      </c>
      <c r="DH22" s="3">
        <f t="shared" si="11"/>
        <v>0</v>
      </c>
      <c r="DI22" s="3">
        <f t="shared" si="11"/>
        <v>0</v>
      </c>
      <c r="DJ22" s="3">
        <f t="shared" si="11"/>
        <v>0</v>
      </c>
      <c r="DK22" s="3">
        <f t="shared" si="11"/>
        <v>0</v>
      </c>
      <c r="DL22" s="3">
        <f t="shared" si="11"/>
        <v>0</v>
      </c>
      <c r="DM22" s="3">
        <f t="shared" si="11"/>
        <v>0</v>
      </c>
      <c r="DN22" s="3">
        <f t="shared" si="11"/>
        <v>0</v>
      </c>
      <c r="DO22" s="3">
        <f t="shared" si="11"/>
        <v>0</v>
      </c>
      <c r="DP22" s="3">
        <f t="shared" si="11"/>
        <v>0</v>
      </c>
      <c r="DQ22" s="3">
        <f t="shared" si="11"/>
        <v>0</v>
      </c>
      <c r="DR22" s="3">
        <f t="shared" si="11"/>
        <v>0</v>
      </c>
      <c r="DS22" s="3">
        <f t="shared" si="11"/>
        <v>0</v>
      </c>
      <c r="DT22" s="3">
        <f t="shared" si="11"/>
        <v>0</v>
      </c>
      <c r="DU22" s="3">
        <f t="shared" si="11"/>
        <v>0</v>
      </c>
      <c r="DV22" s="3">
        <f t="shared" si="11"/>
        <v>0</v>
      </c>
      <c r="DW22" s="3">
        <f t="shared" si="11"/>
        <v>0</v>
      </c>
      <c r="DX22" s="3">
        <f t="shared" si="11"/>
        <v>0</v>
      </c>
      <c r="DY22" s="3">
        <f t="shared" si="11"/>
        <v>0</v>
      </c>
      <c r="DZ22" s="3">
        <f t="shared" si="11"/>
        <v>0</v>
      </c>
      <c r="EA22" s="3">
        <f t="shared" si="11"/>
        <v>0</v>
      </c>
      <c r="EB22" s="3">
        <f t="shared" si="11"/>
        <v>0</v>
      </c>
      <c r="EC22" s="3">
        <f t="shared" si="11"/>
        <v>0</v>
      </c>
      <c r="ED22" s="3">
        <f t="shared" si="11"/>
        <v>0</v>
      </c>
      <c r="EE22" s="3">
        <f t="shared" si="11"/>
        <v>0</v>
      </c>
      <c r="EF22" s="3">
        <f t="shared" si="11"/>
        <v>0</v>
      </c>
      <c r="EG22" s="3">
        <f t="shared" si="11"/>
        <v>0</v>
      </c>
      <c r="EH22" s="3">
        <f t="shared" si="11"/>
        <v>0</v>
      </c>
      <c r="EI22" s="3">
        <f t="shared" si="11"/>
        <v>0</v>
      </c>
      <c r="EJ22" s="3">
        <f t="shared" si="11"/>
        <v>0</v>
      </c>
      <c r="EK22" s="3">
        <f t="shared" si="11"/>
        <v>0</v>
      </c>
      <c r="EL22" s="3">
        <f t="shared" si="11"/>
        <v>0</v>
      </c>
      <c r="EM22" s="3">
        <f t="shared" ref="EM22:FR22" si="12">EM390</f>
        <v>0</v>
      </c>
      <c r="EN22" s="3">
        <f t="shared" si="12"/>
        <v>0</v>
      </c>
      <c r="EO22" s="3">
        <f t="shared" si="12"/>
        <v>0</v>
      </c>
      <c r="EP22" s="3">
        <f t="shared" si="12"/>
        <v>0</v>
      </c>
      <c r="EQ22" s="3">
        <f t="shared" si="12"/>
        <v>0</v>
      </c>
      <c r="ER22" s="3">
        <f t="shared" si="12"/>
        <v>0</v>
      </c>
      <c r="ES22" s="3">
        <f t="shared" si="12"/>
        <v>0</v>
      </c>
      <c r="ET22" s="3">
        <f t="shared" si="12"/>
        <v>0</v>
      </c>
      <c r="EU22" s="3">
        <f t="shared" si="12"/>
        <v>0</v>
      </c>
      <c r="EV22" s="3">
        <f t="shared" si="12"/>
        <v>0</v>
      </c>
      <c r="EW22" s="3">
        <f t="shared" si="12"/>
        <v>0</v>
      </c>
      <c r="EX22" s="3">
        <f t="shared" si="12"/>
        <v>0</v>
      </c>
      <c r="EY22" s="3">
        <f t="shared" si="12"/>
        <v>0</v>
      </c>
      <c r="EZ22" s="3">
        <f t="shared" si="12"/>
        <v>0</v>
      </c>
      <c r="FA22" s="3">
        <f t="shared" si="12"/>
        <v>0</v>
      </c>
      <c r="FB22" s="3">
        <f t="shared" si="12"/>
        <v>0</v>
      </c>
      <c r="FC22" s="3">
        <f t="shared" si="12"/>
        <v>0</v>
      </c>
      <c r="FD22" s="3">
        <f t="shared" si="12"/>
        <v>0</v>
      </c>
      <c r="FE22" s="3">
        <f t="shared" si="12"/>
        <v>0</v>
      </c>
      <c r="FF22" s="3">
        <f t="shared" si="12"/>
        <v>0</v>
      </c>
      <c r="FG22" s="3">
        <f t="shared" si="12"/>
        <v>0</v>
      </c>
      <c r="FH22" s="3">
        <f t="shared" si="12"/>
        <v>0</v>
      </c>
      <c r="FI22" s="3">
        <f t="shared" si="12"/>
        <v>0</v>
      </c>
      <c r="FJ22" s="3">
        <f t="shared" si="12"/>
        <v>0</v>
      </c>
      <c r="FK22" s="3">
        <f t="shared" si="12"/>
        <v>0</v>
      </c>
      <c r="FL22" s="3">
        <f t="shared" si="12"/>
        <v>0</v>
      </c>
      <c r="FM22" s="3">
        <f t="shared" si="12"/>
        <v>0</v>
      </c>
      <c r="FN22" s="3">
        <f t="shared" si="12"/>
        <v>0</v>
      </c>
      <c r="FO22" s="3">
        <f t="shared" si="12"/>
        <v>0</v>
      </c>
      <c r="FP22" s="3">
        <f t="shared" si="12"/>
        <v>0</v>
      </c>
      <c r="FQ22" s="3">
        <f t="shared" si="12"/>
        <v>0</v>
      </c>
      <c r="FR22" s="3">
        <f t="shared" si="12"/>
        <v>0</v>
      </c>
      <c r="FS22" s="3">
        <f t="shared" ref="FS22:GX22" si="13">FS390</f>
        <v>0</v>
      </c>
      <c r="FT22" s="3">
        <f t="shared" si="13"/>
        <v>0</v>
      </c>
      <c r="FU22" s="3">
        <f t="shared" si="13"/>
        <v>0</v>
      </c>
      <c r="FV22" s="3">
        <f t="shared" si="13"/>
        <v>0</v>
      </c>
      <c r="FW22" s="3">
        <f t="shared" si="13"/>
        <v>0</v>
      </c>
      <c r="FX22" s="3">
        <f t="shared" si="13"/>
        <v>0</v>
      </c>
      <c r="FY22" s="3">
        <f t="shared" si="13"/>
        <v>0</v>
      </c>
      <c r="FZ22" s="3">
        <f t="shared" si="13"/>
        <v>0</v>
      </c>
      <c r="GA22" s="3">
        <f t="shared" si="13"/>
        <v>0</v>
      </c>
      <c r="GB22" s="3">
        <f t="shared" si="13"/>
        <v>0</v>
      </c>
      <c r="GC22" s="3">
        <f t="shared" si="13"/>
        <v>0</v>
      </c>
      <c r="GD22" s="3">
        <f t="shared" si="13"/>
        <v>0</v>
      </c>
      <c r="GE22" s="3">
        <f t="shared" si="13"/>
        <v>0</v>
      </c>
      <c r="GF22" s="3">
        <f t="shared" si="13"/>
        <v>0</v>
      </c>
      <c r="GG22" s="3">
        <f t="shared" si="13"/>
        <v>0</v>
      </c>
      <c r="GH22" s="3">
        <f t="shared" si="13"/>
        <v>0</v>
      </c>
      <c r="GI22" s="3">
        <f t="shared" si="13"/>
        <v>0</v>
      </c>
      <c r="GJ22" s="3">
        <f t="shared" si="13"/>
        <v>0</v>
      </c>
      <c r="GK22" s="3">
        <f t="shared" si="13"/>
        <v>0</v>
      </c>
      <c r="GL22" s="3">
        <f t="shared" si="13"/>
        <v>0</v>
      </c>
      <c r="GM22" s="3">
        <f t="shared" si="13"/>
        <v>0</v>
      </c>
      <c r="GN22" s="3">
        <f t="shared" si="13"/>
        <v>0</v>
      </c>
      <c r="GO22" s="3">
        <f t="shared" si="13"/>
        <v>0</v>
      </c>
      <c r="GP22" s="3">
        <f t="shared" si="13"/>
        <v>0</v>
      </c>
      <c r="GQ22" s="3">
        <f t="shared" si="13"/>
        <v>0</v>
      </c>
      <c r="GR22" s="3">
        <f t="shared" si="13"/>
        <v>0</v>
      </c>
      <c r="GS22" s="3">
        <f t="shared" si="13"/>
        <v>0</v>
      </c>
      <c r="GT22" s="3">
        <f t="shared" si="13"/>
        <v>0</v>
      </c>
      <c r="GU22" s="3">
        <f t="shared" si="13"/>
        <v>0</v>
      </c>
      <c r="GV22" s="3">
        <f t="shared" si="13"/>
        <v>0</v>
      </c>
      <c r="GW22" s="3">
        <f t="shared" si="13"/>
        <v>0</v>
      </c>
      <c r="GX22" s="3">
        <f t="shared" si="13"/>
        <v>0</v>
      </c>
    </row>
    <row r="24" spans="1:245">
      <c r="A24" s="1">
        <v>4</v>
      </c>
      <c r="B24" s="1">
        <v>1</v>
      </c>
      <c r="C24" s="1"/>
      <c r="D24" s="1">
        <f>ROW(A114)</f>
        <v>114</v>
      </c>
      <c r="E24" s="1"/>
      <c r="F24" s="1" t="s">
        <v>13</v>
      </c>
      <c r="G24" s="1" t="s">
        <v>14</v>
      </c>
      <c r="H24" s="1" t="s">
        <v>3</v>
      </c>
      <c r="I24" s="1">
        <v>0</v>
      </c>
      <c r="J24" s="1"/>
      <c r="K24" s="1">
        <v>0</v>
      </c>
      <c r="L24" s="1"/>
      <c r="M24" s="1"/>
      <c r="N24" s="1"/>
      <c r="O24" s="1"/>
      <c r="P24" s="1"/>
      <c r="Q24" s="1"/>
      <c r="R24" s="1"/>
      <c r="S24" s="1"/>
      <c r="T24" s="1"/>
      <c r="U24" s="1" t="s">
        <v>3</v>
      </c>
      <c r="V24" s="1">
        <v>0</v>
      </c>
      <c r="W24" s="1"/>
      <c r="X24" s="1"/>
      <c r="Y24" s="1"/>
      <c r="Z24" s="1"/>
      <c r="AA24" s="1"/>
      <c r="AB24" s="1" t="s">
        <v>3</v>
      </c>
      <c r="AC24" s="1" t="s">
        <v>3</v>
      </c>
      <c r="AD24" s="1" t="s">
        <v>3</v>
      </c>
      <c r="AE24" s="1" t="s">
        <v>3</v>
      </c>
      <c r="AF24" s="1" t="s">
        <v>3</v>
      </c>
      <c r="AG24" s="1" t="s">
        <v>3</v>
      </c>
      <c r="AH24" s="1"/>
      <c r="AI24" s="1"/>
      <c r="AJ24" s="1"/>
      <c r="AK24" s="1"/>
      <c r="AL24" s="1"/>
      <c r="AM24" s="1"/>
      <c r="AN24" s="1"/>
      <c r="AO24" s="1"/>
      <c r="AP24" s="1" t="s">
        <v>3</v>
      </c>
      <c r="AQ24" s="1" t="s">
        <v>3</v>
      </c>
      <c r="AR24" s="1" t="s">
        <v>3</v>
      </c>
      <c r="AS24" s="1"/>
      <c r="AT24" s="1"/>
      <c r="AU24" s="1"/>
      <c r="AV24" s="1"/>
      <c r="AW24" s="1"/>
      <c r="AX24" s="1"/>
      <c r="AY24" s="1"/>
      <c r="AZ24" s="1" t="s">
        <v>3</v>
      </c>
      <c r="BA24" s="1"/>
      <c r="BB24" s="1" t="s">
        <v>3</v>
      </c>
      <c r="BC24" s="1" t="s">
        <v>3</v>
      </c>
      <c r="BD24" s="1" t="s">
        <v>3</v>
      </c>
      <c r="BE24" s="1" t="s">
        <v>3</v>
      </c>
      <c r="BF24" s="1" t="s">
        <v>3</v>
      </c>
      <c r="BG24" s="1" t="s">
        <v>3</v>
      </c>
      <c r="BH24" s="1" t="s">
        <v>3</v>
      </c>
      <c r="BI24" s="1" t="s">
        <v>3</v>
      </c>
      <c r="BJ24" s="1" t="s">
        <v>3</v>
      </c>
      <c r="BK24" s="1" t="s">
        <v>3</v>
      </c>
      <c r="BL24" s="1" t="s">
        <v>3</v>
      </c>
      <c r="BM24" s="1" t="s">
        <v>3</v>
      </c>
      <c r="BN24" s="1" t="s">
        <v>3</v>
      </c>
      <c r="BO24" s="1" t="s">
        <v>3</v>
      </c>
      <c r="BP24" s="1" t="s">
        <v>3</v>
      </c>
      <c r="BQ24" s="1"/>
      <c r="BR24" s="1"/>
      <c r="BS24" s="1"/>
      <c r="BT24" s="1"/>
      <c r="BU24" s="1"/>
      <c r="BV24" s="1"/>
      <c r="BW24" s="1"/>
      <c r="BX24" s="1">
        <v>0</v>
      </c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>
        <v>0</v>
      </c>
    </row>
    <row r="26" spans="1:245">
      <c r="A26" s="2">
        <v>52</v>
      </c>
      <c r="B26" s="2">
        <f t="shared" ref="B26:G26" si="14">B114</f>
        <v>1</v>
      </c>
      <c r="C26" s="2">
        <f t="shared" si="14"/>
        <v>4</v>
      </c>
      <c r="D26" s="2">
        <f t="shared" si="14"/>
        <v>24</v>
      </c>
      <c r="E26" s="2">
        <f t="shared" si="14"/>
        <v>0</v>
      </c>
      <c r="F26" s="2" t="str">
        <f t="shared" si="14"/>
        <v>Новый раздел</v>
      </c>
      <c r="G26" s="2" t="str">
        <f t="shared" si="14"/>
        <v>Раздел 1. Заявитель №1.</v>
      </c>
      <c r="H26" s="2"/>
      <c r="I26" s="2"/>
      <c r="J26" s="2"/>
      <c r="K26" s="2"/>
      <c r="L26" s="2"/>
      <c r="M26" s="2"/>
      <c r="N26" s="2"/>
      <c r="O26" s="2">
        <f t="shared" ref="O26:AT26" si="15">O114</f>
        <v>4607.8599999999997</v>
      </c>
      <c r="P26" s="2">
        <f t="shared" si="15"/>
        <v>4435.99</v>
      </c>
      <c r="Q26" s="2">
        <f t="shared" si="15"/>
        <v>54.5</v>
      </c>
      <c r="R26" s="2">
        <f t="shared" si="15"/>
        <v>5.3</v>
      </c>
      <c r="S26" s="2">
        <f t="shared" si="15"/>
        <v>117.37</v>
      </c>
      <c r="T26" s="2">
        <f t="shared" si="15"/>
        <v>0</v>
      </c>
      <c r="U26" s="2">
        <f t="shared" si="15"/>
        <v>12.225600000000002</v>
      </c>
      <c r="V26" s="2">
        <f t="shared" si="15"/>
        <v>0.46419999999999995</v>
      </c>
      <c r="W26" s="2">
        <f t="shared" si="15"/>
        <v>0</v>
      </c>
      <c r="X26" s="2">
        <f t="shared" si="15"/>
        <v>99.37</v>
      </c>
      <c r="Y26" s="2">
        <f t="shared" si="15"/>
        <v>63.79</v>
      </c>
      <c r="Z26" s="2">
        <f t="shared" si="15"/>
        <v>0</v>
      </c>
      <c r="AA26" s="2">
        <f t="shared" si="15"/>
        <v>0</v>
      </c>
      <c r="AB26" s="2">
        <f t="shared" si="15"/>
        <v>0</v>
      </c>
      <c r="AC26" s="2">
        <f t="shared" si="15"/>
        <v>0</v>
      </c>
      <c r="AD26" s="2">
        <f t="shared" si="15"/>
        <v>0</v>
      </c>
      <c r="AE26" s="2">
        <f t="shared" si="15"/>
        <v>0</v>
      </c>
      <c r="AF26" s="2">
        <f t="shared" si="15"/>
        <v>0</v>
      </c>
      <c r="AG26" s="2">
        <f t="shared" si="15"/>
        <v>0</v>
      </c>
      <c r="AH26" s="2">
        <f t="shared" si="15"/>
        <v>0</v>
      </c>
      <c r="AI26" s="2">
        <f t="shared" si="15"/>
        <v>0</v>
      </c>
      <c r="AJ26" s="2">
        <f t="shared" si="15"/>
        <v>0</v>
      </c>
      <c r="AK26" s="2">
        <f t="shared" si="15"/>
        <v>0</v>
      </c>
      <c r="AL26" s="2">
        <f t="shared" si="15"/>
        <v>0</v>
      </c>
      <c r="AM26" s="2">
        <f t="shared" si="15"/>
        <v>0</v>
      </c>
      <c r="AN26" s="2">
        <f t="shared" si="15"/>
        <v>0</v>
      </c>
      <c r="AO26" s="2">
        <f t="shared" si="15"/>
        <v>0</v>
      </c>
      <c r="AP26" s="2">
        <f t="shared" si="15"/>
        <v>3895.2</v>
      </c>
      <c r="AQ26" s="2">
        <f t="shared" si="15"/>
        <v>0</v>
      </c>
      <c r="AR26" s="2">
        <f t="shared" si="15"/>
        <v>4771.0200000000004</v>
      </c>
      <c r="AS26" s="2">
        <f t="shared" si="15"/>
        <v>25.73</v>
      </c>
      <c r="AT26" s="2">
        <f t="shared" si="15"/>
        <v>850.09</v>
      </c>
      <c r="AU26" s="2">
        <f t="shared" ref="AU26:BZ26" si="16">AU114</f>
        <v>0</v>
      </c>
      <c r="AV26" s="2">
        <f t="shared" si="16"/>
        <v>4435.99</v>
      </c>
      <c r="AW26" s="2">
        <f t="shared" si="16"/>
        <v>540.79</v>
      </c>
      <c r="AX26" s="2">
        <f t="shared" si="16"/>
        <v>0</v>
      </c>
      <c r="AY26" s="2">
        <f t="shared" si="16"/>
        <v>540.79</v>
      </c>
      <c r="AZ26" s="2">
        <f t="shared" si="16"/>
        <v>3895.2</v>
      </c>
      <c r="BA26" s="2">
        <f t="shared" si="16"/>
        <v>0</v>
      </c>
      <c r="BB26" s="2">
        <f t="shared" si="16"/>
        <v>0</v>
      </c>
      <c r="BC26" s="2">
        <f t="shared" si="16"/>
        <v>0</v>
      </c>
      <c r="BD26" s="2">
        <f t="shared" si="16"/>
        <v>0</v>
      </c>
      <c r="BE26" s="2">
        <f t="shared" si="16"/>
        <v>0</v>
      </c>
      <c r="BF26" s="2">
        <f t="shared" si="16"/>
        <v>0</v>
      </c>
      <c r="BG26" s="2">
        <f t="shared" si="16"/>
        <v>0</v>
      </c>
      <c r="BH26" s="2">
        <f t="shared" si="16"/>
        <v>0</v>
      </c>
      <c r="BI26" s="2">
        <f t="shared" si="16"/>
        <v>0</v>
      </c>
      <c r="BJ26" s="2">
        <f t="shared" si="16"/>
        <v>0</v>
      </c>
      <c r="BK26" s="2">
        <f t="shared" si="16"/>
        <v>0</v>
      </c>
      <c r="BL26" s="2">
        <f t="shared" si="16"/>
        <v>0</v>
      </c>
      <c r="BM26" s="2">
        <f t="shared" si="16"/>
        <v>0</v>
      </c>
      <c r="BN26" s="2">
        <f t="shared" si="16"/>
        <v>0</v>
      </c>
      <c r="BO26" s="2">
        <f t="shared" si="16"/>
        <v>0</v>
      </c>
      <c r="BP26" s="2">
        <f t="shared" si="16"/>
        <v>0</v>
      </c>
      <c r="BQ26" s="2">
        <f t="shared" si="16"/>
        <v>0</v>
      </c>
      <c r="BR26" s="2">
        <f t="shared" si="16"/>
        <v>0</v>
      </c>
      <c r="BS26" s="2">
        <f t="shared" si="16"/>
        <v>0</v>
      </c>
      <c r="BT26" s="2">
        <f t="shared" si="16"/>
        <v>0</v>
      </c>
      <c r="BU26" s="2">
        <f t="shared" si="16"/>
        <v>0</v>
      </c>
      <c r="BV26" s="2">
        <f t="shared" si="16"/>
        <v>0</v>
      </c>
      <c r="BW26" s="2">
        <f t="shared" si="16"/>
        <v>0</v>
      </c>
      <c r="BX26" s="2">
        <f t="shared" si="16"/>
        <v>0</v>
      </c>
      <c r="BY26" s="2">
        <f t="shared" si="16"/>
        <v>0</v>
      </c>
      <c r="BZ26" s="2">
        <f t="shared" si="16"/>
        <v>0</v>
      </c>
      <c r="CA26" s="2">
        <f t="shared" ref="CA26:DF26" si="17">CA114</f>
        <v>0</v>
      </c>
      <c r="CB26" s="2">
        <f t="shared" si="17"/>
        <v>0</v>
      </c>
      <c r="CC26" s="2">
        <f t="shared" si="17"/>
        <v>0</v>
      </c>
      <c r="CD26" s="2">
        <f t="shared" si="17"/>
        <v>0</v>
      </c>
      <c r="CE26" s="2">
        <f t="shared" si="17"/>
        <v>0</v>
      </c>
      <c r="CF26" s="2">
        <f t="shared" si="17"/>
        <v>0</v>
      </c>
      <c r="CG26" s="2">
        <f t="shared" si="17"/>
        <v>0</v>
      </c>
      <c r="CH26" s="2">
        <f t="shared" si="17"/>
        <v>0</v>
      </c>
      <c r="CI26" s="2">
        <f t="shared" si="17"/>
        <v>0</v>
      </c>
      <c r="CJ26" s="2">
        <f t="shared" si="17"/>
        <v>0</v>
      </c>
      <c r="CK26" s="2">
        <f t="shared" si="17"/>
        <v>0</v>
      </c>
      <c r="CL26" s="2">
        <f t="shared" si="17"/>
        <v>0</v>
      </c>
      <c r="CM26" s="2">
        <f t="shared" si="17"/>
        <v>0</v>
      </c>
      <c r="CN26" s="2">
        <f t="shared" si="17"/>
        <v>0</v>
      </c>
      <c r="CO26" s="2">
        <f t="shared" si="17"/>
        <v>0</v>
      </c>
      <c r="CP26" s="2">
        <f t="shared" si="17"/>
        <v>0</v>
      </c>
      <c r="CQ26" s="2">
        <f t="shared" si="17"/>
        <v>0</v>
      </c>
      <c r="CR26" s="2">
        <f t="shared" si="17"/>
        <v>0</v>
      </c>
      <c r="CS26" s="2">
        <f t="shared" si="17"/>
        <v>0</v>
      </c>
      <c r="CT26" s="2">
        <f t="shared" si="17"/>
        <v>0</v>
      </c>
      <c r="CU26" s="2">
        <f t="shared" si="17"/>
        <v>0</v>
      </c>
      <c r="CV26" s="2">
        <f t="shared" si="17"/>
        <v>0</v>
      </c>
      <c r="CW26" s="2">
        <f t="shared" si="17"/>
        <v>0</v>
      </c>
      <c r="CX26" s="2">
        <f t="shared" si="17"/>
        <v>0</v>
      </c>
      <c r="CY26" s="2">
        <f t="shared" si="17"/>
        <v>0</v>
      </c>
      <c r="CZ26" s="2">
        <f t="shared" si="17"/>
        <v>0</v>
      </c>
      <c r="DA26" s="2">
        <f t="shared" si="17"/>
        <v>0</v>
      </c>
      <c r="DB26" s="2">
        <f t="shared" si="17"/>
        <v>0</v>
      </c>
      <c r="DC26" s="2">
        <f t="shared" si="17"/>
        <v>0</v>
      </c>
      <c r="DD26" s="2">
        <f t="shared" si="17"/>
        <v>0</v>
      </c>
      <c r="DE26" s="2">
        <f t="shared" si="17"/>
        <v>0</v>
      </c>
      <c r="DF26" s="2">
        <f t="shared" si="17"/>
        <v>0</v>
      </c>
      <c r="DG26" s="3">
        <f t="shared" ref="DG26:EL26" si="18">DG114</f>
        <v>0</v>
      </c>
      <c r="DH26" s="3">
        <f t="shared" si="18"/>
        <v>0</v>
      </c>
      <c r="DI26" s="3">
        <f t="shared" si="18"/>
        <v>0</v>
      </c>
      <c r="DJ26" s="3">
        <f t="shared" si="18"/>
        <v>0</v>
      </c>
      <c r="DK26" s="3">
        <f t="shared" si="18"/>
        <v>0</v>
      </c>
      <c r="DL26" s="3">
        <f t="shared" si="18"/>
        <v>0</v>
      </c>
      <c r="DM26" s="3">
        <f t="shared" si="18"/>
        <v>0</v>
      </c>
      <c r="DN26" s="3">
        <f t="shared" si="18"/>
        <v>0</v>
      </c>
      <c r="DO26" s="3">
        <f t="shared" si="18"/>
        <v>0</v>
      </c>
      <c r="DP26" s="3">
        <f t="shared" si="18"/>
        <v>0</v>
      </c>
      <c r="DQ26" s="3">
        <f t="shared" si="18"/>
        <v>0</v>
      </c>
      <c r="DR26" s="3">
        <f t="shared" si="18"/>
        <v>0</v>
      </c>
      <c r="DS26" s="3">
        <f t="shared" si="18"/>
        <v>0</v>
      </c>
      <c r="DT26" s="3">
        <f t="shared" si="18"/>
        <v>0</v>
      </c>
      <c r="DU26" s="3">
        <f t="shared" si="18"/>
        <v>0</v>
      </c>
      <c r="DV26" s="3">
        <f t="shared" si="18"/>
        <v>0</v>
      </c>
      <c r="DW26" s="3">
        <f t="shared" si="18"/>
        <v>0</v>
      </c>
      <c r="DX26" s="3">
        <f t="shared" si="18"/>
        <v>0</v>
      </c>
      <c r="DY26" s="3">
        <f t="shared" si="18"/>
        <v>0</v>
      </c>
      <c r="DZ26" s="3">
        <f t="shared" si="18"/>
        <v>0</v>
      </c>
      <c r="EA26" s="3">
        <f t="shared" si="18"/>
        <v>0</v>
      </c>
      <c r="EB26" s="3">
        <f t="shared" si="18"/>
        <v>0</v>
      </c>
      <c r="EC26" s="3">
        <f t="shared" si="18"/>
        <v>0</v>
      </c>
      <c r="ED26" s="3">
        <f t="shared" si="18"/>
        <v>0</v>
      </c>
      <c r="EE26" s="3">
        <f t="shared" si="18"/>
        <v>0</v>
      </c>
      <c r="EF26" s="3">
        <f t="shared" si="18"/>
        <v>0</v>
      </c>
      <c r="EG26" s="3">
        <f t="shared" si="18"/>
        <v>0</v>
      </c>
      <c r="EH26" s="3">
        <f t="shared" si="18"/>
        <v>0</v>
      </c>
      <c r="EI26" s="3">
        <f t="shared" si="18"/>
        <v>0</v>
      </c>
      <c r="EJ26" s="3">
        <f t="shared" si="18"/>
        <v>0</v>
      </c>
      <c r="EK26" s="3">
        <f t="shared" si="18"/>
        <v>0</v>
      </c>
      <c r="EL26" s="3">
        <f t="shared" si="18"/>
        <v>0</v>
      </c>
      <c r="EM26" s="3">
        <f t="shared" ref="EM26:FR26" si="19">EM114</f>
        <v>0</v>
      </c>
      <c r="EN26" s="3">
        <f t="shared" si="19"/>
        <v>0</v>
      </c>
      <c r="EO26" s="3">
        <f t="shared" si="19"/>
        <v>0</v>
      </c>
      <c r="EP26" s="3">
        <f t="shared" si="19"/>
        <v>0</v>
      </c>
      <c r="EQ26" s="3">
        <f t="shared" si="19"/>
        <v>0</v>
      </c>
      <c r="ER26" s="3">
        <f t="shared" si="19"/>
        <v>0</v>
      </c>
      <c r="ES26" s="3">
        <f t="shared" si="19"/>
        <v>0</v>
      </c>
      <c r="ET26" s="3">
        <f t="shared" si="19"/>
        <v>0</v>
      </c>
      <c r="EU26" s="3">
        <f t="shared" si="19"/>
        <v>0</v>
      </c>
      <c r="EV26" s="3">
        <f t="shared" si="19"/>
        <v>0</v>
      </c>
      <c r="EW26" s="3">
        <f t="shared" si="19"/>
        <v>0</v>
      </c>
      <c r="EX26" s="3">
        <f t="shared" si="19"/>
        <v>0</v>
      </c>
      <c r="EY26" s="3">
        <f t="shared" si="19"/>
        <v>0</v>
      </c>
      <c r="EZ26" s="3">
        <f t="shared" si="19"/>
        <v>0</v>
      </c>
      <c r="FA26" s="3">
        <f t="shared" si="19"/>
        <v>0</v>
      </c>
      <c r="FB26" s="3">
        <f t="shared" si="19"/>
        <v>0</v>
      </c>
      <c r="FC26" s="3">
        <f t="shared" si="19"/>
        <v>0</v>
      </c>
      <c r="FD26" s="3">
        <f t="shared" si="19"/>
        <v>0</v>
      </c>
      <c r="FE26" s="3">
        <f t="shared" si="19"/>
        <v>0</v>
      </c>
      <c r="FF26" s="3">
        <f t="shared" si="19"/>
        <v>0</v>
      </c>
      <c r="FG26" s="3">
        <f t="shared" si="19"/>
        <v>0</v>
      </c>
      <c r="FH26" s="3">
        <f t="shared" si="19"/>
        <v>0</v>
      </c>
      <c r="FI26" s="3">
        <f t="shared" si="19"/>
        <v>0</v>
      </c>
      <c r="FJ26" s="3">
        <f t="shared" si="19"/>
        <v>0</v>
      </c>
      <c r="FK26" s="3">
        <f t="shared" si="19"/>
        <v>0</v>
      </c>
      <c r="FL26" s="3">
        <f t="shared" si="19"/>
        <v>0</v>
      </c>
      <c r="FM26" s="3">
        <f t="shared" si="19"/>
        <v>0</v>
      </c>
      <c r="FN26" s="3">
        <f t="shared" si="19"/>
        <v>0</v>
      </c>
      <c r="FO26" s="3">
        <f t="shared" si="19"/>
        <v>0</v>
      </c>
      <c r="FP26" s="3">
        <f t="shared" si="19"/>
        <v>0</v>
      </c>
      <c r="FQ26" s="3">
        <f t="shared" si="19"/>
        <v>0</v>
      </c>
      <c r="FR26" s="3">
        <f t="shared" si="19"/>
        <v>0</v>
      </c>
      <c r="FS26" s="3">
        <f t="shared" ref="FS26:GX26" si="20">FS114</f>
        <v>0</v>
      </c>
      <c r="FT26" s="3">
        <f t="shared" si="20"/>
        <v>0</v>
      </c>
      <c r="FU26" s="3">
        <f t="shared" si="20"/>
        <v>0</v>
      </c>
      <c r="FV26" s="3">
        <f t="shared" si="20"/>
        <v>0</v>
      </c>
      <c r="FW26" s="3">
        <f t="shared" si="20"/>
        <v>0</v>
      </c>
      <c r="FX26" s="3">
        <f t="shared" si="20"/>
        <v>0</v>
      </c>
      <c r="FY26" s="3">
        <f t="shared" si="20"/>
        <v>0</v>
      </c>
      <c r="FZ26" s="3">
        <f t="shared" si="20"/>
        <v>0</v>
      </c>
      <c r="GA26" s="3">
        <f t="shared" si="20"/>
        <v>0</v>
      </c>
      <c r="GB26" s="3">
        <f t="shared" si="20"/>
        <v>0</v>
      </c>
      <c r="GC26" s="3">
        <f t="shared" si="20"/>
        <v>0</v>
      </c>
      <c r="GD26" s="3">
        <f t="shared" si="20"/>
        <v>0</v>
      </c>
      <c r="GE26" s="3">
        <f t="shared" si="20"/>
        <v>0</v>
      </c>
      <c r="GF26" s="3">
        <f t="shared" si="20"/>
        <v>0</v>
      </c>
      <c r="GG26" s="3">
        <f t="shared" si="20"/>
        <v>0</v>
      </c>
      <c r="GH26" s="3">
        <f t="shared" si="20"/>
        <v>0</v>
      </c>
      <c r="GI26" s="3">
        <f t="shared" si="20"/>
        <v>0</v>
      </c>
      <c r="GJ26" s="3">
        <f t="shared" si="20"/>
        <v>0</v>
      </c>
      <c r="GK26" s="3">
        <f t="shared" si="20"/>
        <v>0</v>
      </c>
      <c r="GL26" s="3">
        <f t="shared" si="20"/>
        <v>0</v>
      </c>
      <c r="GM26" s="3">
        <f t="shared" si="20"/>
        <v>0</v>
      </c>
      <c r="GN26" s="3">
        <f t="shared" si="20"/>
        <v>0</v>
      </c>
      <c r="GO26" s="3">
        <f t="shared" si="20"/>
        <v>0</v>
      </c>
      <c r="GP26" s="3">
        <f t="shared" si="20"/>
        <v>0</v>
      </c>
      <c r="GQ26" s="3">
        <f t="shared" si="20"/>
        <v>0</v>
      </c>
      <c r="GR26" s="3">
        <f t="shared" si="20"/>
        <v>0</v>
      </c>
      <c r="GS26" s="3">
        <f t="shared" si="20"/>
        <v>0</v>
      </c>
      <c r="GT26" s="3">
        <f t="shared" si="20"/>
        <v>0</v>
      </c>
      <c r="GU26" s="3">
        <f t="shared" si="20"/>
        <v>0</v>
      </c>
      <c r="GV26" s="3">
        <f t="shared" si="20"/>
        <v>0</v>
      </c>
      <c r="GW26" s="3">
        <f t="shared" si="20"/>
        <v>0</v>
      </c>
      <c r="GX26" s="3">
        <f t="shared" si="20"/>
        <v>0</v>
      </c>
    </row>
    <row r="28" spans="1:245">
      <c r="A28" s="1">
        <v>5</v>
      </c>
      <c r="B28" s="1">
        <v>1</v>
      </c>
      <c r="C28" s="1"/>
      <c r="D28" s="1">
        <f>ROW(A42)</f>
        <v>42</v>
      </c>
      <c r="E28" s="1"/>
      <c r="F28" s="1" t="s">
        <v>15</v>
      </c>
      <c r="G28" s="1" t="s">
        <v>16</v>
      </c>
      <c r="H28" s="1" t="s">
        <v>3</v>
      </c>
      <c r="I28" s="1">
        <v>0</v>
      </c>
      <c r="J28" s="1"/>
      <c r="K28" s="1">
        <v>0</v>
      </c>
      <c r="L28" s="1"/>
      <c r="M28" s="1"/>
      <c r="N28" s="1"/>
      <c r="O28" s="1"/>
      <c r="P28" s="1"/>
      <c r="Q28" s="1"/>
      <c r="R28" s="1"/>
      <c r="S28" s="1"/>
      <c r="T28" s="1"/>
      <c r="U28" s="1" t="s">
        <v>3</v>
      </c>
      <c r="V28" s="1">
        <v>0</v>
      </c>
      <c r="W28" s="1"/>
      <c r="X28" s="1"/>
      <c r="Y28" s="1"/>
      <c r="Z28" s="1"/>
      <c r="AA28" s="1"/>
      <c r="AB28" s="1" t="s">
        <v>3</v>
      </c>
      <c r="AC28" s="1" t="s">
        <v>3</v>
      </c>
      <c r="AD28" s="1" t="s">
        <v>3</v>
      </c>
      <c r="AE28" s="1" t="s">
        <v>3</v>
      </c>
      <c r="AF28" s="1" t="s">
        <v>3</v>
      </c>
      <c r="AG28" s="1" t="s">
        <v>3</v>
      </c>
      <c r="AH28" s="1"/>
      <c r="AI28" s="1"/>
      <c r="AJ28" s="1"/>
      <c r="AK28" s="1"/>
      <c r="AL28" s="1"/>
      <c r="AM28" s="1"/>
      <c r="AN28" s="1"/>
      <c r="AO28" s="1"/>
      <c r="AP28" s="1" t="s">
        <v>3</v>
      </c>
      <c r="AQ28" s="1" t="s">
        <v>3</v>
      </c>
      <c r="AR28" s="1" t="s">
        <v>3</v>
      </c>
      <c r="AS28" s="1"/>
      <c r="AT28" s="1"/>
      <c r="AU28" s="1"/>
      <c r="AV28" s="1"/>
      <c r="AW28" s="1"/>
      <c r="AX28" s="1"/>
      <c r="AY28" s="1"/>
      <c r="AZ28" s="1" t="s">
        <v>3</v>
      </c>
      <c r="BA28" s="1"/>
      <c r="BB28" s="1" t="s">
        <v>3</v>
      </c>
      <c r="BC28" s="1" t="s">
        <v>3</v>
      </c>
      <c r="BD28" s="1" t="s">
        <v>3</v>
      </c>
      <c r="BE28" s="1" t="s">
        <v>3</v>
      </c>
      <c r="BF28" s="1" t="s">
        <v>3</v>
      </c>
      <c r="BG28" s="1" t="s">
        <v>3</v>
      </c>
      <c r="BH28" s="1" t="s">
        <v>3</v>
      </c>
      <c r="BI28" s="1" t="s">
        <v>3</v>
      </c>
      <c r="BJ28" s="1" t="s">
        <v>3</v>
      </c>
      <c r="BK28" s="1" t="s">
        <v>3</v>
      </c>
      <c r="BL28" s="1" t="s">
        <v>3</v>
      </c>
      <c r="BM28" s="1" t="s">
        <v>3</v>
      </c>
      <c r="BN28" s="1" t="s">
        <v>3</v>
      </c>
      <c r="BO28" s="1" t="s">
        <v>3</v>
      </c>
      <c r="BP28" s="1" t="s">
        <v>3</v>
      </c>
      <c r="BQ28" s="1"/>
      <c r="BR28" s="1"/>
      <c r="BS28" s="1"/>
      <c r="BT28" s="1"/>
      <c r="BU28" s="1"/>
      <c r="BV28" s="1"/>
      <c r="BW28" s="1"/>
      <c r="BX28" s="1">
        <v>0</v>
      </c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>
        <v>0</v>
      </c>
    </row>
    <row r="30" spans="1:245">
      <c r="A30" s="2">
        <v>52</v>
      </c>
      <c r="B30" s="2">
        <f t="shared" ref="B30:G30" si="21">B42</f>
        <v>1</v>
      </c>
      <c r="C30" s="2">
        <f t="shared" si="21"/>
        <v>5</v>
      </c>
      <c r="D30" s="2">
        <f t="shared" si="21"/>
        <v>28</v>
      </c>
      <c r="E30" s="2">
        <f t="shared" si="21"/>
        <v>0</v>
      </c>
      <c r="F30" s="2" t="str">
        <f t="shared" si="21"/>
        <v>Новый подраздел</v>
      </c>
      <c r="G30" s="2" t="str">
        <f t="shared" si="21"/>
        <v>1. Монтажные работы</v>
      </c>
      <c r="H30" s="2"/>
      <c r="I30" s="2"/>
      <c r="J30" s="2"/>
      <c r="K30" s="2"/>
      <c r="L30" s="2"/>
      <c r="M30" s="2"/>
      <c r="N30" s="2"/>
      <c r="O30" s="2">
        <f t="shared" ref="O30:AT30" si="22">O42</f>
        <v>304.39999999999998</v>
      </c>
      <c r="P30" s="2">
        <f t="shared" si="22"/>
        <v>132.53</v>
      </c>
      <c r="Q30" s="2">
        <f t="shared" si="22"/>
        <v>54.5</v>
      </c>
      <c r="R30" s="2">
        <f t="shared" si="22"/>
        <v>5.3</v>
      </c>
      <c r="S30" s="2">
        <f t="shared" si="22"/>
        <v>117.37</v>
      </c>
      <c r="T30" s="2">
        <f t="shared" si="22"/>
        <v>0</v>
      </c>
      <c r="U30" s="2">
        <f t="shared" si="22"/>
        <v>12.225600000000002</v>
      </c>
      <c r="V30" s="2">
        <f t="shared" si="22"/>
        <v>0.46419999999999995</v>
      </c>
      <c r="W30" s="2">
        <f t="shared" si="22"/>
        <v>0</v>
      </c>
      <c r="X30" s="2">
        <f t="shared" si="22"/>
        <v>99.37</v>
      </c>
      <c r="Y30" s="2">
        <f t="shared" si="22"/>
        <v>63.79</v>
      </c>
      <c r="Z30" s="2">
        <f t="shared" si="22"/>
        <v>0</v>
      </c>
      <c r="AA30" s="2">
        <f t="shared" si="22"/>
        <v>0</v>
      </c>
      <c r="AB30" s="2">
        <f t="shared" si="22"/>
        <v>304.39999999999998</v>
      </c>
      <c r="AC30" s="2">
        <f t="shared" si="22"/>
        <v>132.53</v>
      </c>
      <c r="AD30" s="2">
        <f t="shared" si="22"/>
        <v>54.5</v>
      </c>
      <c r="AE30" s="2">
        <f t="shared" si="22"/>
        <v>5.3</v>
      </c>
      <c r="AF30" s="2">
        <f t="shared" si="22"/>
        <v>117.37</v>
      </c>
      <c r="AG30" s="2">
        <f t="shared" si="22"/>
        <v>0</v>
      </c>
      <c r="AH30" s="2">
        <f t="shared" si="22"/>
        <v>12.225600000000002</v>
      </c>
      <c r="AI30" s="2">
        <f t="shared" si="22"/>
        <v>0.46419999999999995</v>
      </c>
      <c r="AJ30" s="2">
        <f t="shared" si="22"/>
        <v>0</v>
      </c>
      <c r="AK30" s="2">
        <f t="shared" si="22"/>
        <v>99.37</v>
      </c>
      <c r="AL30" s="2">
        <f t="shared" si="22"/>
        <v>63.79</v>
      </c>
      <c r="AM30" s="2">
        <f t="shared" si="22"/>
        <v>0</v>
      </c>
      <c r="AN30" s="2">
        <f t="shared" si="22"/>
        <v>0</v>
      </c>
      <c r="AO30" s="2">
        <f t="shared" si="22"/>
        <v>0</v>
      </c>
      <c r="AP30" s="2">
        <f t="shared" si="22"/>
        <v>0</v>
      </c>
      <c r="AQ30" s="2">
        <f t="shared" si="22"/>
        <v>0</v>
      </c>
      <c r="AR30" s="2">
        <f t="shared" si="22"/>
        <v>467.56</v>
      </c>
      <c r="AS30" s="2">
        <f t="shared" si="22"/>
        <v>0</v>
      </c>
      <c r="AT30" s="2">
        <f t="shared" si="22"/>
        <v>467.56</v>
      </c>
      <c r="AU30" s="2">
        <f t="shared" ref="AU30:BZ30" si="23">AU42</f>
        <v>0</v>
      </c>
      <c r="AV30" s="2">
        <f t="shared" si="23"/>
        <v>132.53</v>
      </c>
      <c r="AW30" s="2">
        <f t="shared" si="23"/>
        <v>132.53</v>
      </c>
      <c r="AX30" s="2">
        <f t="shared" si="23"/>
        <v>0</v>
      </c>
      <c r="AY30" s="2">
        <f t="shared" si="23"/>
        <v>132.53</v>
      </c>
      <c r="AZ30" s="2">
        <f t="shared" si="23"/>
        <v>0</v>
      </c>
      <c r="BA30" s="2">
        <f t="shared" si="23"/>
        <v>0</v>
      </c>
      <c r="BB30" s="2">
        <f t="shared" si="23"/>
        <v>0</v>
      </c>
      <c r="BC30" s="2">
        <f t="shared" si="23"/>
        <v>0</v>
      </c>
      <c r="BD30" s="2">
        <f t="shared" si="23"/>
        <v>0</v>
      </c>
      <c r="BE30" s="2">
        <f t="shared" si="23"/>
        <v>0</v>
      </c>
      <c r="BF30" s="2">
        <f t="shared" si="23"/>
        <v>0</v>
      </c>
      <c r="BG30" s="2">
        <f t="shared" si="23"/>
        <v>0</v>
      </c>
      <c r="BH30" s="2">
        <f t="shared" si="23"/>
        <v>0</v>
      </c>
      <c r="BI30" s="2">
        <f t="shared" si="23"/>
        <v>0</v>
      </c>
      <c r="BJ30" s="2">
        <f t="shared" si="23"/>
        <v>0</v>
      </c>
      <c r="BK30" s="2">
        <f t="shared" si="23"/>
        <v>0</v>
      </c>
      <c r="BL30" s="2">
        <f t="shared" si="23"/>
        <v>0</v>
      </c>
      <c r="BM30" s="2">
        <f t="shared" si="23"/>
        <v>0</v>
      </c>
      <c r="BN30" s="2">
        <f t="shared" si="23"/>
        <v>0</v>
      </c>
      <c r="BO30" s="2">
        <f t="shared" si="23"/>
        <v>0</v>
      </c>
      <c r="BP30" s="2">
        <f t="shared" si="23"/>
        <v>0</v>
      </c>
      <c r="BQ30" s="2">
        <f t="shared" si="23"/>
        <v>0</v>
      </c>
      <c r="BR30" s="2">
        <f t="shared" si="23"/>
        <v>0</v>
      </c>
      <c r="BS30" s="2">
        <f t="shared" si="23"/>
        <v>0</v>
      </c>
      <c r="BT30" s="2">
        <f t="shared" si="23"/>
        <v>0</v>
      </c>
      <c r="BU30" s="2">
        <f t="shared" si="23"/>
        <v>0</v>
      </c>
      <c r="BV30" s="2">
        <f t="shared" si="23"/>
        <v>0</v>
      </c>
      <c r="BW30" s="2">
        <f t="shared" si="23"/>
        <v>0</v>
      </c>
      <c r="BX30" s="2">
        <f t="shared" si="23"/>
        <v>0</v>
      </c>
      <c r="BY30" s="2">
        <f t="shared" si="23"/>
        <v>0</v>
      </c>
      <c r="BZ30" s="2">
        <f t="shared" si="23"/>
        <v>0</v>
      </c>
      <c r="CA30" s="2">
        <f t="shared" ref="CA30:DF30" si="24">CA42</f>
        <v>467.56</v>
      </c>
      <c r="CB30" s="2">
        <f t="shared" si="24"/>
        <v>0</v>
      </c>
      <c r="CC30" s="2">
        <f t="shared" si="24"/>
        <v>467.56</v>
      </c>
      <c r="CD30" s="2">
        <f t="shared" si="24"/>
        <v>0</v>
      </c>
      <c r="CE30" s="2">
        <f t="shared" si="24"/>
        <v>132.53</v>
      </c>
      <c r="CF30" s="2">
        <f t="shared" si="24"/>
        <v>132.53</v>
      </c>
      <c r="CG30" s="2">
        <f t="shared" si="24"/>
        <v>0</v>
      </c>
      <c r="CH30" s="2">
        <f t="shared" si="24"/>
        <v>132.53</v>
      </c>
      <c r="CI30" s="2">
        <f t="shared" si="24"/>
        <v>0</v>
      </c>
      <c r="CJ30" s="2">
        <f t="shared" si="24"/>
        <v>0</v>
      </c>
      <c r="CK30" s="2">
        <f t="shared" si="24"/>
        <v>0</v>
      </c>
      <c r="CL30" s="2">
        <f t="shared" si="24"/>
        <v>0</v>
      </c>
      <c r="CM30" s="2">
        <f t="shared" si="24"/>
        <v>0</v>
      </c>
      <c r="CN30" s="2">
        <f t="shared" si="24"/>
        <v>0</v>
      </c>
      <c r="CO30" s="2">
        <f t="shared" si="24"/>
        <v>0</v>
      </c>
      <c r="CP30" s="2">
        <f t="shared" si="24"/>
        <v>0</v>
      </c>
      <c r="CQ30" s="2">
        <f t="shared" si="24"/>
        <v>0</v>
      </c>
      <c r="CR30" s="2">
        <f t="shared" si="24"/>
        <v>0</v>
      </c>
      <c r="CS30" s="2">
        <f t="shared" si="24"/>
        <v>0</v>
      </c>
      <c r="CT30" s="2">
        <f t="shared" si="24"/>
        <v>0</v>
      </c>
      <c r="CU30" s="2">
        <f t="shared" si="24"/>
        <v>0</v>
      </c>
      <c r="CV30" s="2">
        <f t="shared" si="24"/>
        <v>0</v>
      </c>
      <c r="CW30" s="2">
        <f t="shared" si="24"/>
        <v>0</v>
      </c>
      <c r="CX30" s="2">
        <f t="shared" si="24"/>
        <v>0</v>
      </c>
      <c r="CY30" s="2">
        <f t="shared" si="24"/>
        <v>0</v>
      </c>
      <c r="CZ30" s="2">
        <f t="shared" si="24"/>
        <v>0</v>
      </c>
      <c r="DA30" s="2">
        <f t="shared" si="24"/>
        <v>0</v>
      </c>
      <c r="DB30" s="2">
        <f t="shared" si="24"/>
        <v>0</v>
      </c>
      <c r="DC30" s="2">
        <f t="shared" si="24"/>
        <v>0</v>
      </c>
      <c r="DD30" s="2">
        <f t="shared" si="24"/>
        <v>0</v>
      </c>
      <c r="DE30" s="2">
        <f t="shared" si="24"/>
        <v>0</v>
      </c>
      <c r="DF30" s="2">
        <f t="shared" si="24"/>
        <v>0</v>
      </c>
      <c r="DG30" s="3">
        <f t="shared" ref="DG30:EL30" si="25">DG42</f>
        <v>0</v>
      </c>
      <c r="DH30" s="3">
        <f t="shared" si="25"/>
        <v>0</v>
      </c>
      <c r="DI30" s="3">
        <f t="shared" si="25"/>
        <v>0</v>
      </c>
      <c r="DJ30" s="3">
        <f t="shared" si="25"/>
        <v>0</v>
      </c>
      <c r="DK30" s="3">
        <f t="shared" si="25"/>
        <v>0</v>
      </c>
      <c r="DL30" s="3">
        <f t="shared" si="25"/>
        <v>0</v>
      </c>
      <c r="DM30" s="3">
        <f t="shared" si="25"/>
        <v>0</v>
      </c>
      <c r="DN30" s="3">
        <f t="shared" si="25"/>
        <v>0</v>
      </c>
      <c r="DO30" s="3">
        <f t="shared" si="25"/>
        <v>0</v>
      </c>
      <c r="DP30" s="3">
        <f t="shared" si="25"/>
        <v>0</v>
      </c>
      <c r="DQ30" s="3">
        <f t="shared" si="25"/>
        <v>0</v>
      </c>
      <c r="DR30" s="3">
        <f t="shared" si="25"/>
        <v>0</v>
      </c>
      <c r="DS30" s="3">
        <f t="shared" si="25"/>
        <v>0</v>
      </c>
      <c r="DT30" s="3">
        <f t="shared" si="25"/>
        <v>0</v>
      </c>
      <c r="DU30" s="3">
        <f t="shared" si="25"/>
        <v>0</v>
      </c>
      <c r="DV30" s="3">
        <f t="shared" si="25"/>
        <v>0</v>
      </c>
      <c r="DW30" s="3">
        <f t="shared" si="25"/>
        <v>0</v>
      </c>
      <c r="DX30" s="3">
        <f t="shared" si="25"/>
        <v>0</v>
      </c>
      <c r="DY30" s="3">
        <f t="shared" si="25"/>
        <v>0</v>
      </c>
      <c r="DZ30" s="3">
        <f t="shared" si="25"/>
        <v>0</v>
      </c>
      <c r="EA30" s="3">
        <f t="shared" si="25"/>
        <v>0</v>
      </c>
      <c r="EB30" s="3">
        <f t="shared" si="25"/>
        <v>0</v>
      </c>
      <c r="EC30" s="3">
        <f t="shared" si="25"/>
        <v>0</v>
      </c>
      <c r="ED30" s="3">
        <f t="shared" si="25"/>
        <v>0</v>
      </c>
      <c r="EE30" s="3">
        <f t="shared" si="25"/>
        <v>0</v>
      </c>
      <c r="EF30" s="3">
        <f t="shared" si="25"/>
        <v>0</v>
      </c>
      <c r="EG30" s="3">
        <f t="shared" si="25"/>
        <v>0</v>
      </c>
      <c r="EH30" s="3">
        <f t="shared" si="25"/>
        <v>0</v>
      </c>
      <c r="EI30" s="3">
        <f t="shared" si="25"/>
        <v>0</v>
      </c>
      <c r="EJ30" s="3">
        <f t="shared" si="25"/>
        <v>0</v>
      </c>
      <c r="EK30" s="3">
        <f t="shared" si="25"/>
        <v>0</v>
      </c>
      <c r="EL30" s="3">
        <f t="shared" si="25"/>
        <v>0</v>
      </c>
      <c r="EM30" s="3">
        <f t="shared" ref="EM30:FR30" si="26">EM42</f>
        <v>0</v>
      </c>
      <c r="EN30" s="3">
        <f t="shared" si="26"/>
        <v>0</v>
      </c>
      <c r="EO30" s="3">
        <f t="shared" si="26"/>
        <v>0</v>
      </c>
      <c r="EP30" s="3">
        <f t="shared" si="26"/>
        <v>0</v>
      </c>
      <c r="EQ30" s="3">
        <f t="shared" si="26"/>
        <v>0</v>
      </c>
      <c r="ER30" s="3">
        <f t="shared" si="26"/>
        <v>0</v>
      </c>
      <c r="ES30" s="3">
        <f t="shared" si="26"/>
        <v>0</v>
      </c>
      <c r="ET30" s="3">
        <f t="shared" si="26"/>
        <v>0</v>
      </c>
      <c r="EU30" s="3">
        <f t="shared" si="26"/>
        <v>0</v>
      </c>
      <c r="EV30" s="3">
        <f t="shared" si="26"/>
        <v>0</v>
      </c>
      <c r="EW30" s="3">
        <f t="shared" si="26"/>
        <v>0</v>
      </c>
      <c r="EX30" s="3">
        <f t="shared" si="26"/>
        <v>0</v>
      </c>
      <c r="EY30" s="3">
        <f t="shared" si="26"/>
        <v>0</v>
      </c>
      <c r="EZ30" s="3">
        <f t="shared" si="26"/>
        <v>0</v>
      </c>
      <c r="FA30" s="3">
        <f t="shared" si="26"/>
        <v>0</v>
      </c>
      <c r="FB30" s="3">
        <f t="shared" si="26"/>
        <v>0</v>
      </c>
      <c r="FC30" s="3">
        <f t="shared" si="26"/>
        <v>0</v>
      </c>
      <c r="FD30" s="3">
        <f t="shared" si="26"/>
        <v>0</v>
      </c>
      <c r="FE30" s="3">
        <f t="shared" si="26"/>
        <v>0</v>
      </c>
      <c r="FF30" s="3">
        <f t="shared" si="26"/>
        <v>0</v>
      </c>
      <c r="FG30" s="3">
        <f t="shared" si="26"/>
        <v>0</v>
      </c>
      <c r="FH30" s="3">
        <f t="shared" si="26"/>
        <v>0</v>
      </c>
      <c r="FI30" s="3">
        <f t="shared" si="26"/>
        <v>0</v>
      </c>
      <c r="FJ30" s="3">
        <f t="shared" si="26"/>
        <v>0</v>
      </c>
      <c r="FK30" s="3">
        <f t="shared" si="26"/>
        <v>0</v>
      </c>
      <c r="FL30" s="3">
        <f t="shared" si="26"/>
        <v>0</v>
      </c>
      <c r="FM30" s="3">
        <f t="shared" si="26"/>
        <v>0</v>
      </c>
      <c r="FN30" s="3">
        <f t="shared" si="26"/>
        <v>0</v>
      </c>
      <c r="FO30" s="3">
        <f t="shared" si="26"/>
        <v>0</v>
      </c>
      <c r="FP30" s="3">
        <f t="shared" si="26"/>
        <v>0</v>
      </c>
      <c r="FQ30" s="3">
        <f t="shared" si="26"/>
        <v>0</v>
      </c>
      <c r="FR30" s="3">
        <f t="shared" si="26"/>
        <v>0</v>
      </c>
      <c r="FS30" s="3">
        <f t="shared" ref="FS30:GX30" si="27">FS42</f>
        <v>0</v>
      </c>
      <c r="FT30" s="3">
        <f t="shared" si="27"/>
        <v>0</v>
      </c>
      <c r="FU30" s="3">
        <f t="shared" si="27"/>
        <v>0</v>
      </c>
      <c r="FV30" s="3">
        <f t="shared" si="27"/>
        <v>0</v>
      </c>
      <c r="FW30" s="3">
        <f t="shared" si="27"/>
        <v>0</v>
      </c>
      <c r="FX30" s="3">
        <f t="shared" si="27"/>
        <v>0</v>
      </c>
      <c r="FY30" s="3">
        <f t="shared" si="27"/>
        <v>0</v>
      </c>
      <c r="FZ30" s="3">
        <f t="shared" si="27"/>
        <v>0</v>
      </c>
      <c r="GA30" s="3">
        <f t="shared" si="27"/>
        <v>0</v>
      </c>
      <c r="GB30" s="3">
        <f t="shared" si="27"/>
        <v>0</v>
      </c>
      <c r="GC30" s="3">
        <f t="shared" si="27"/>
        <v>0</v>
      </c>
      <c r="GD30" s="3">
        <f t="shared" si="27"/>
        <v>0</v>
      </c>
      <c r="GE30" s="3">
        <f t="shared" si="27"/>
        <v>0</v>
      </c>
      <c r="GF30" s="3">
        <f t="shared" si="27"/>
        <v>0</v>
      </c>
      <c r="GG30" s="3">
        <f t="shared" si="27"/>
        <v>0</v>
      </c>
      <c r="GH30" s="3">
        <f t="shared" si="27"/>
        <v>0</v>
      </c>
      <c r="GI30" s="3">
        <f t="shared" si="27"/>
        <v>0</v>
      </c>
      <c r="GJ30" s="3">
        <f t="shared" si="27"/>
        <v>0</v>
      </c>
      <c r="GK30" s="3">
        <f t="shared" si="27"/>
        <v>0</v>
      </c>
      <c r="GL30" s="3">
        <f t="shared" si="27"/>
        <v>0</v>
      </c>
      <c r="GM30" s="3">
        <f t="shared" si="27"/>
        <v>0</v>
      </c>
      <c r="GN30" s="3">
        <f t="shared" si="27"/>
        <v>0</v>
      </c>
      <c r="GO30" s="3">
        <f t="shared" si="27"/>
        <v>0</v>
      </c>
      <c r="GP30" s="3">
        <f t="shared" si="27"/>
        <v>0</v>
      </c>
      <c r="GQ30" s="3">
        <f t="shared" si="27"/>
        <v>0</v>
      </c>
      <c r="GR30" s="3">
        <f t="shared" si="27"/>
        <v>0</v>
      </c>
      <c r="GS30" s="3">
        <f t="shared" si="27"/>
        <v>0</v>
      </c>
      <c r="GT30" s="3">
        <f t="shared" si="27"/>
        <v>0</v>
      </c>
      <c r="GU30" s="3">
        <f t="shared" si="27"/>
        <v>0</v>
      </c>
      <c r="GV30" s="3">
        <f t="shared" si="27"/>
        <v>0</v>
      </c>
      <c r="GW30" s="3">
        <f t="shared" si="27"/>
        <v>0</v>
      </c>
      <c r="GX30" s="3">
        <f t="shared" si="27"/>
        <v>0</v>
      </c>
    </row>
    <row r="32" spans="1:245">
      <c r="A32">
        <v>17</v>
      </c>
      <c r="B32">
        <v>1</v>
      </c>
      <c r="C32">
        <f>ROW(SmtRes!A12)</f>
        <v>12</v>
      </c>
      <c r="D32">
        <f>ROW(EtalonRes!A12)</f>
        <v>12</v>
      </c>
      <c r="E32" t="s">
        <v>17</v>
      </c>
      <c r="F32" t="s">
        <v>18</v>
      </c>
      <c r="G32" t="s">
        <v>19</v>
      </c>
      <c r="H32" t="s">
        <v>20</v>
      </c>
      <c r="I32">
        <f>ROUND(7/100,2)</f>
        <v>7.0000000000000007E-2</v>
      </c>
      <c r="J32">
        <v>0</v>
      </c>
      <c r="O32">
        <f t="shared" ref="O32:O40" si="28">ROUND(CP32,2)</f>
        <v>44.16</v>
      </c>
      <c r="P32">
        <f t="shared" ref="P32:P40" si="29">ROUND(CQ32*I32,2)</f>
        <v>13.39</v>
      </c>
      <c r="Q32">
        <f t="shared" ref="Q32:Q40" si="30">ROUND(CR32*I32,2)</f>
        <v>3.61</v>
      </c>
      <c r="R32">
        <f t="shared" ref="R32:R40" si="31">ROUND(CS32*I32,2)</f>
        <v>0.35</v>
      </c>
      <c r="S32">
        <f t="shared" ref="S32:S40" si="32">ROUND(CT32*I32,2)</f>
        <v>27.16</v>
      </c>
      <c r="T32">
        <f t="shared" ref="T32:T40" si="33">ROUND(CU32*I32,2)</f>
        <v>0</v>
      </c>
      <c r="U32">
        <f t="shared" ref="U32:U40" si="34">CV32*I32</f>
        <v>2.8896000000000002</v>
      </c>
      <c r="V32">
        <f t="shared" ref="V32:V40" si="35">CW32*I32</f>
        <v>2.8000000000000004E-2</v>
      </c>
      <c r="W32">
        <f t="shared" ref="W32:W40" si="36">ROUND(CX32*I32,2)</f>
        <v>0</v>
      </c>
      <c r="X32">
        <f t="shared" ref="X32:X40" si="37">ROUND(CY32,2)</f>
        <v>22.28</v>
      </c>
      <c r="Y32">
        <f t="shared" ref="Y32:Y40" si="38">ROUND(CZ32,2)</f>
        <v>14.31</v>
      </c>
      <c r="AA32">
        <v>38216760</v>
      </c>
      <c r="AB32">
        <f t="shared" ref="AB32:AB40" si="39">ROUND((AC32+AD32+AF32),6)</f>
        <v>630.96</v>
      </c>
      <c r="AC32">
        <f t="shared" ref="AC32:AC40" si="40">ROUND((ES32),6)</f>
        <v>191.35</v>
      </c>
      <c r="AD32">
        <f t="shared" ref="AD32:AD40" si="41">ROUND((((ET32)-(EU32))+AE32),6)</f>
        <v>51.58</v>
      </c>
      <c r="AE32">
        <f t="shared" ref="AE32:AE40" si="42">ROUND((EU32),6)</f>
        <v>5.0199999999999996</v>
      </c>
      <c r="AF32">
        <f t="shared" ref="AF32:AF40" si="43">ROUND((EV32),6)</f>
        <v>388.03</v>
      </c>
      <c r="AG32">
        <f t="shared" ref="AG32:AG40" si="44">ROUND((AP32),6)</f>
        <v>0</v>
      </c>
      <c r="AH32">
        <f t="shared" ref="AH32:AH40" si="45">(EW32)</f>
        <v>41.28</v>
      </c>
      <c r="AI32">
        <f t="shared" ref="AI32:AI40" si="46">(EX32)</f>
        <v>0.4</v>
      </c>
      <c r="AJ32">
        <f t="shared" ref="AJ32:AJ40" si="47">ROUND((AS32),6)</f>
        <v>0</v>
      </c>
      <c r="AK32">
        <v>630.96</v>
      </c>
      <c r="AL32">
        <v>191.35</v>
      </c>
      <c r="AM32">
        <v>51.58</v>
      </c>
      <c r="AN32">
        <v>5.0199999999999996</v>
      </c>
      <c r="AO32">
        <v>388.03</v>
      </c>
      <c r="AP32">
        <v>0</v>
      </c>
      <c r="AQ32">
        <v>41.28</v>
      </c>
      <c r="AR32">
        <v>0.4</v>
      </c>
      <c r="AS32">
        <v>0</v>
      </c>
      <c r="AT32">
        <v>81</v>
      </c>
      <c r="AU32">
        <v>52</v>
      </c>
      <c r="AV32">
        <v>1</v>
      </c>
      <c r="AW32">
        <v>1</v>
      </c>
      <c r="AZ32">
        <v>1</v>
      </c>
      <c r="BA32">
        <v>1</v>
      </c>
      <c r="BB32">
        <v>1</v>
      </c>
      <c r="BC32">
        <v>1</v>
      </c>
      <c r="BD32" t="s">
        <v>3</v>
      </c>
      <c r="BE32" t="s">
        <v>3</v>
      </c>
      <c r="BF32" t="s">
        <v>3</v>
      </c>
      <c r="BG32" t="s">
        <v>3</v>
      </c>
      <c r="BH32">
        <v>0</v>
      </c>
      <c r="BI32">
        <v>2</v>
      </c>
      <c r="BJ32" t="s">
        <v>21</v>
      </c>
      <c r="BM32">
        <v>108001</v>
      </c>
      <c r="BN32">
        <v>0</v>
      </c>
      <c r="BO32" t="s">
        <v>3</v>
      </c>
      <c r="BP32">
        <v>0</v>
      </c>
      <c r="BQ32">
        <v>3</v>
      </c>
      <c r="BR32">
        <v>0</v>
      </c>
      <c r="BS32">
        <v>1</v>
      </c>
      <c r="BT32">
        <v>1</v>
      </c>
      <c r="BU32">
        <v>1</v>
      </c>
      <c r="BV32">
        <v>1</v>
      </c>
      <c r="BW32">
        <v>1</v>
      </c>
      <c r="BX32">
        <v>1</v>
      </c>
      <c r="BY32" t="s">
        <v>3</v>
      </c>
      <c r="BZ32">
        <v>95</v>
      </c>
      <c r="CA32">
        <v>65</v>
      </c>
      <c r="CF32">
        <v>0</v>
      </c>
      <c r="CG32">
        <v>0</v>
      </c>
      <c r="CM32">
        <v>0</v>
      </c>
      <c r="CN32" t="s">
        <v>3</v>
      </c>
      <c r="CO32">
        <v>0</v>
      </c>
      <c r="CP32">
        <f t="shared" ref="CP32:CP40" si="48">(P32+Q32+S32)</f>
        <v>44.16</v>
      </c>
      <c r="CQ32">
        <f t="shared" ref="CQ32:CQ40" si="49">AC32*BC32</f>
        <v>191.35</v>
      </c>
      <c r="CR32">
        <f t="shared" ref="CR32:CR40" si="50">AD32*BB32</f>
        <v>51.58</v>
      </c>
      <c r="CS32">
        <f t="shared" ref="CS32:CS40" si="51">AE32*BS32</f>
        <v>5.0199999999999996</v>
      </c>
      <c r="CT32">
        <f t="shared" ref="CT32:CT40" si="52">AF32*BA32</f>
        <v>388.03</v>
      </c>
      <c r="CU32">
        <f t="shared" ref="CU32:CU40" si="53">AG32</f>
        <v>0</v>
      </c>
      <c r="CV32">
        <f t="shared" ref="CV32:CV40" si="54">AH32</f>
        <v>41.28</v>
      </c>
      <c r="CW32">
        <f t="shared" ref="CW32:CW40" si="55">AI32</f>
        <v>0.4</v>
      </c>
      <c r="CX32">
        <f t="shared" ref="CX32:CX40" si="56">AJ32</f>
        <v>0</v>
      </c>
      <c r="CY32">
        <f t="shared" ref="CY32:CY40" si="57">(((S32+R32)*AT32)/100)</f>
        <v>22.283100000000001</v>
      </c>
      <c r="CZ32">
        <f t="shared" ref="CZ32:CZ40" si="58">(((S32+R32)*AU32)/100)</f>
        <v>14.305199999999999</v>
      </c>
      <c r="DC32" t="s">
        <v>3</v>
      </c>
      <c r="DD32" t="s">
        <v>3</v>
      </c>
      <c r="DE32" t="s">
        <v>3</v>
      </c>
      <c r="DF32" t="s">
        <v>3</v>
      </c>
      <c r="DG32" t="s">
        <v>3</v>
      </c>
      <c r="DH32" t="s">
        <v>3</v>
      </c>
      <c r="DI32" t="s">
        <v>3</v>
      </c>
      <c r="DJ32" t="s">
        <v>3</v>
      </c>
      <c r="DK32" t="s">
        <v>3</v>
      </c>
      <c r="DL32" t="s">
        <v>3</v>
      </c>
      <c r="DM32" t="s">
        <v>3</v>
      </c>
      <c r="DN32">
        <v>0</v>
      </c>
      <c r="DO32">
        <v>0</v>
      </c>
      <c r="DP32">
        <v>1</v>
      </c>
      <c r="DQ32">
        <v>1</v>
      </c>
      <c r="DU32">
        <v>1003</v>
      </c>
      <c r="DV32" t="s">
        <v>20</v>
      </c>
      <c r="DW32" t="s">
        <v>20</v>
      </c>
      <c r="DX32">
        <v>100</v>
      </c>
      <c r="EE32">
        <v>36773490</v>
      </c>
      <c r="EF32">
        <v>3</v>
      </c>
      <c r="EG32" t="s">
        <v>22</v>
      </c>
      <c r="EH32">
        <v>0</v>
      </c>
      <c r="EI32" t="s">
        <v>3</v>
      </c>
      <c r="EJ32">
        <v>2</v>
      </c>
      <c r="EK32">
        <v>108001</v>
      </c>
      <c r="EL32" t="s">
        <v>23</v>
      </c>
      <c r="EM32" t="s">
        <v>24</v>
      </c>
      <c r="EO32" t="s">
        <v>3</v>
      </c>
      <c r="EQ32">
        <v>0</v>
      </c>
      <c r="ER32">
        <v>630.96</v>
      </c>
      <c r="ES32">
        <v>191.35</v>
      </c>
      <c r="ET32">
        <v>51.58</v>
      </c>
      <c r="EU32">
        <v>5.0199999999999996</v>
      </c>
      <c r="EV32">
        <v>388.03</v>
      </c>
      <c r="EW32">
        <v>41.28</v>
      </c>
      <c r="EX32">
        <v>0.4</v>
      </c>
      <c r="EY32">
        <v>0</v>
      </c>
      <c r="FQ32">
        <v>0</v>
      </c>
      <c r="FR32">
        <f t="shared" ref="FR32:FR40" si="59">ROUND(IF(AND(BH32=3,BI32=3),P32,0),2)</f>
        <v>0</v>
      </c>
      <c r="FS32">
        <v>0</v>
      </c>
      <c r="FV32" t="s">
        <v>25</v>
      </c>
      <c r="FW32" t="s">
        <v>26</v>
      </c>
      <c r="FX32">
        <v>95</v>
      </c>
      <c r="FY32">
        <v>65</v>
      </c>
      <c r="GA32" t="s">
        <v>3</v>
      </c>
      <c r="GD32">
        <v>0</v>
      </c>
      <c r="GF32">
        <v>1337569140</v>
      </c>
      <c r="GG32">
        <v>2</v>
      </c>
      <c r="GH32">
        <v>1</v>
      </c>
      <c r="GI32">
        <v>-2</v>
      </c>
      <c r="GJ32">
        <v>0</v>
      </c>
      <c r="GK32">
        <f>ROUND(R32*(R12)/100,2)</f>
        <v>0</v>
      </c>
      <c r="GL32">
        <f t="shared" ref="GL32:GL40" si="60">ROUND(IF(AND(BH32=3,BI32=3,FS32&lt;&gt;0),P32,0),2)</f>
        <v>0</v>
      </c>
      <c r="GM32">
        <f t="shared" ref="GM32:GM40" si="61">ROUND(O32+X32+Y32+GK32,2)+GX32</f>
        <v>80.75</v>
      </c>
      <c r="GN32">
        <f t="shared" ref="GN32:GN40" si="62">IF(OR(BI32=0,BI32=1),ROUND(O32+X32+Y32+GK32,2),0)</f>
        <v>0</v>
      </c>
      <c r="GO32">
        <f t="shared" ref="GO32:GO40" si="63">IF(BI32=2,ROUND(O32+X32+Y32+GK32,2),0)</f>
        <v>80.75</v>
      </c>
      <c r="GP32">
        <f t="shared" ref="GP32:GP40" si="64">IF(BI32=4,ROUND(O32+X32+Y32+GK32,2)+GX32,0)</f>
        <v>0</v>
      </c>
      <c r="GR32">
        <v>0</v>
      </c>
      <c r="GS32">
        <v>3</v>
      </c>
      <c r="GT32">
        <v>0</v>
      </c>
      <c r="GU32" t="s">
        <v>3</v>
      </c>
      <c r="GV32">
        <f t="shared" ref="GV32:GV40" si="65">ROUND(GT32,6)</f>
        <v>0</v>
      </c>
      <c r="GW32">
        <v>1</v>
      </c>
      <c r="GX32">
        <f t="shared" ref="GX32:GX40" si="66">ROUND(GV32*GW32*I32,2)</f>
        <v>0</v>
      </c>
      <c r="HA32">
        <v>0</v>
      </c>
      <c r="HB32">
        <v>0</v>
      </c>
      <c r="IK32">
        <v>0</v>
      </c>
    </row>
    <row r="33" spans="1:245">
      <c r="A33">
        <v>17</v>
      </c>
      <c r="B33">
        <v>1</v>
      </c>
      <c r="C33">
        <f>ROW(SmtRes!A26)</f>
        <v>26</v>
      </c>
      <c r="D33">
        <f>ROW(EtalonRes!A26)</f>
        <v>26</v>
      </c>
      <c r="E33" t="s">
        <v>27</v>
      </c>
      <c r="F33" t="s">
        <v>28</v>
      </c>
      <c r="G33" t="s">
        <v>29</v>
      </c>
      <c r="H33" t="s">
        <v>30</v>
      </c>
      <c r="I33">
        <f>ROUND(2,2)</f>
        <v>2</v>
      </c>
      <c r="J33">
        <v>0</v>
      </c>
      <c r="O33">
        <f t="shared" si="28"/>
        <v>71.959999999999994</v>
      </c>
      <c r="P33">
        <f t="shared" si="29"/>
        <v>40.18</v>
      </c>
      <c r="Q33">
        <f t="shared" si="30"/>
        <v>2.1</v>
      </c>
      <c r="R33">
        <f t="shared" si="31"/>
        <v>0</v>
      </c>
      <c r="S33">
        <f t="shared" si="32"/>
        <v>29.68</v>
      </c>
      <c r="T33">
        <f t="shared" si="33"/>
        <v>0</v>
      </c>
      <c r="U33">
        <f t="shared" si="34"/>
        <v>3.12</v>
      </c>
      <c r="V33">
        <f t="shared" si="35"/>
        <v>0</v>
      </c>
      <c r="W33">
        <f t="shared" si="36"/>
        <v>0</v>
      </c>
      <c r="X33">
        <f t="shared" si="37"/>
        <v>24.04</v>
      </c>
      <c r="Y33">
        <f t="shared" si="38"/>
        <v>15.43</v>
      </c>
      <c r="AA33">
        <v>38216760</v>
      </c>
      <c r="AB33">
        <f t="shared" si="39"/>
        <v>35.979999999999997</v>
      </c>
      <c r="AC33">
        <f t="shared" si="40"/>
        <v>20.09</v>
      </c>
      <c r="AD33">
        <f t="shared" si="41"/>
        <v>1.05</v>
      </c>
      <c r="AE33">
        <f t="shared" si="42"/>
        <v>0</v>
      </c>
      <c r="AF33">
        <f t="shared" si="43"/>
        <v>14.84</v>
      </c>
      <c r="AG33">
        <f t="shared" si="44"/>
        <v>0</v>
      </c>
      <c r="AH33">
        <f t="shared" si="45"/>
        <v>1.56</v>
      </c>
      <c r="AI33">
        <f t="shared" si="46"/>
        <v>0</v>
      </c>
      <c r="AJ33">
        <f t="shared" si="47"/>
        <v>0</v>
      </c>
      <c r="AK33">
        <v>35.979999999999997</v>
      </c>
      <c r="AL33">
        <v>20.09</v>
      </c>
      <c r="AM33">
        <v>1.05</v>
      </c>
      <c r="AN33">
        <v>0</v>
      </c>
      <c r="AO33">
        <v>14.84</v>
      </c>
      <c r="AP33">
        <v>0</v>
      </c>
      <c r="AQ33">
        <v>1.56</v>
      </c>
      <c r="AR33">
        <v>0</v>
      </c>
      <c r="AS33">
        <v>0</v>
      </c>
      <c r="AT33">
        <v>81</v>
      </c>
      <c r="AU33">
        <v>52</v>
      </c>
      <c r="AV33">
        <v>1</v>
      </c>
      <c r="AW33">
        <v>1</v>
      </c>
      <c r="AZ33">
        <v>1</v>
      </c>
      <c r="BA33">
        <v>1</v>
      </c>
      <c r="BB33">
        <v>1</v>
      </c>
      <c r="BC33">
        <v>1</v>
      </c>
      <c r="BD33" t="s">
        <v>3</v>
      </c>
      <c r="BE33" t="s">
        <v>3</v>
      </c>
      <c r="BF33" t="s">
        <v>3</v>
      </c>
      <c r="BG33" t="s">
        <v>3</v>
      </c>
      <c r="BH33">
        <v>0</v>
      </c>
      <c r="BI33">
        <v>2</v>
      </c>
      <c r="BJ33" t="s">
        <v>31</v>
      </c>
      <c r="BM33">
        <v>108001</v>
      </c>
      <c r="BN33">
        <v>0</v>
      </c>
      <c r="BO33" t="s">
        <v>3</v>
      </c>
      <c r="BP33">
        <v>0</v>
      </c>
      <c r="BQ33">
        <v>3</v>
      </c>
      <c r="BR33">
        <v>0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95</v>
      </c>
      <c r="CA33">
        <v>65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48"/>
        <v>71.960000000000008</v>
      </c>
      <c r="CQ33">
        <f t="shared" si="49"/>
        <v>20.09</v>
      </c>
      <c r="CR33">
        <f t="shared" si="50"/>
        <v>1.05</v>
      </c>
      <c r="CS33">
        <f t="shared" si="51"/>
        <v>0</v>
      </c>
      <c r="CT33">
        <f t="shared" si="52"/>
        <v>14.84</v>
      </c>
      <c r="CU33">
        <f t="shared" si="53"/>
        <v>0</v>
      </c>
      <c r="CV33">
        <f t="shared" si="54"/>
        <v>1.56</v>
      </c>
      <c r="CW33">
        <f t="shared" si="55"/>
        <v>0</v>
      </c>
      <c r="CX33">
        <f t="shared" si="56"/>
        <v>0</v>
      </c>
      <c r="CY33">
        <f t="shared" si="57"/>
        <v>24.040800000000001</v>
      </c>
      <c r="CZ33">
        <f t="shared" si="58"/>
        <v>15.433599999999998</v>
      </c>
      <c r="DC33" t="s">
        <v>3</v>
      </c>
      <c r="DD33" t="s">
        <v>3</v>
      </c>
      <c r="DE33" t="s">
        <v>3</v>
      </c>
      <c r="DF33" t="s">
        <v>3</v>
      </c>
      <c r="DG33" t="s">
        <v>3</v>
      </c>
      <c r="DH33" t="s">
        <v>3</v>
      </c>
      <c r="DI33" t="s">
        <v>3</v>
      </c>
      <c r="DJ33" t="s">
        <v>3</v>
      </c>
      <c r="DK33" t="s">
        <v>3</v>
      </c>
      <c r="DL33" t="s">
        <v>3</v>
      </c>
      <c r="DM33" t="s">
        <v>3</v>
      </c>
      <c r="DN33">
        <v>0</v>
      </c>
      <c r="DO33">
        <v>0</v>
      </c>
      <c r="DP33">
        <v>1</v>
      </c>
      <c r="DQ33">
        <v>1</v>
      </c>
      <c r="DU33">
        <v>1013</v>
      </c>
      <c r="DV33" t="s">
        <v>30</v>
      </c>
      <c r="DW33" t="s">
        <v>30</v>
      </c>
      <c r="DX33">
        <v>1</v>
      </c>
      <c r="EE33">
        <v>36773490</v>
      </c>
      <c r="EF33">
        <v>3</v>
      </c>
      <c r="EG33" t="s">
        <v>22</v>
      </c>
      <c r="EH33">
        <v>0</v>
      </c>
      <c r="EI33" t="s">
        <v>3</v>
      </c>
      <c r="EJ33">
        <v>2</v>
      </c>
      <c r="EK33">
        <v>108001</v>
      </c>
      <c r="EL33" t="s">
        <v>23</v>
      </c>
      <c r="EM33" t="s">
        <v>24</v>
      </c>
      <c r="EO33" t="s">
        <v>3</v>
      </c>
      <c r="EQ33">
        <v>0</v>
      </c>
      <c r="ER33">
        <v>35.979999999999997</v>
      </c>
      <c r="ES33">
        <v>20.09</v>
      </c>
      <c r="ET33">
        <v>1.05</v>
      </c>
      <c r="EU33">
        <v>0</v>
      </c>
      <c r="EV33">
        <v>14.84</v>
      </c>
      <c r="EW33">
        <v>1.56</v>
      </c>
      <c r="EX33">
        <v>0</v>
      </c>
      <c r="EY33">
        <v>0</v>
      </c>
      <c r="FQ33">
        <v>0</v>
      </c>
      <c r="FR33">
        <f t="shared" si="59"/>
        <v>0</v>
      </c>
      <c r="FS33">
        <v>0</v>
      </c>
      <c r="FV33" t="s">
        <v>25</v>
      </c>
      <c r="FW33" t="s">
        <v>26</v>
      </c>
      <c r="FX33">
        <v>95</v>
      </c>
      <c r="FY33">
        <v>65</v>
      </c>
      <c r="GA33" t="s">
        <v>3</v>
      </c>
      <c r="GD33">
        <v>0</v>
      </c>
      <c r="GF33">
        <v>942868882</v>
      </c>
      <c r="GG33">
        <v>2</v>
      </c>
      <c r="GH33">
        <v>1</v>
      </c>
      <c r="GI33">
        <v>-2</v>
      </c>
      <c r="GJ33">
        <v>0</v>
      </c>
      <c r="GK33">
        <f>ROUND(R33*(R12)/100,2)</f>
        <v>0</v>
      </c>
      <c r="GL33">
        <f t="shared" si="60"/>
        <v>0</v>
      </c>
      <c r="GM33">
        <f t="shared" si="61"/>
        <v>111.43</v>
      </c>
      <c r="GN33">
        <f t="shared" si="62"/>
        <v>0</v>
      </c>
      <c r="GO33">
        <f t="shared" si="63"/>
        <v>111.43</v>
      </c>
      <c r="GP33">
        <f t="shared" si="64"/>
        <v>0</v>
      </c>
      <c r="GR33">
        <v>0</v>
      </c>
      <c r="GS33">
        <v>3</v>
      </c>
      <c r="GT33">
        <v>0</v>
      </c>
      <c r="GU33" t="s">
        <v>3</v>
      </c>
      <c r="GV33">
        <f t="shared" si="65"/>
        <v>0</v>
      </c>
      <c r="GW33">
        <v>1</v>
      </c>
      <c r="GX33">
        <f t="shared" si="66"/>
        <v>0</v>
      </c>
      <c r="HA33">
        <v>0</v>
      </c>
      <c r="HB33">
        <v>0</v>
      </c>
      <c r="IK33">
        <v>0</v>
      </c>
    </row>
    <row r="34" spans="1:245">
      <c r="A34">
        <v>17</v>
      </c>
      <c r="B34">
        <v>1</v>
      </c>
      <c r="C34">
        <f>ROW(SmtRes!A32)</f>
        <v>32</v>
      </c>
      <c r="D34">
        <f>ROW(EtalonRes!A32)</f>
        <v>32</v>
      </c>
      <c r="E34" t="s">
        <v>32</v>
      </c>
      <c r="F34" t="s">
        <v>33</v>
      </c>
      <c r="G34" t="s">
        <v>34</v>
      </c>
      <c r="H34" t="s">
        <v>30</v>
      </c>
      <c r="I34">
        <f>ROUND(1,2)</f>
        <v>1</v>
      </c>
      <c r="J34">
        <v>0</v>
      </c>
      <c r="O34">
        <f t="shared" si="28"/>
        <v>4.99</v>
      </c>
      <c r="P34">
        <f t="shared" si="29"/>
        <v>0.43</v>
      </c>
      <c r="Q34">
        <f t="shared" si="30"/>
        <v>1.78</v>
      </c>
      <c r="R34">
        <f t="shared" si="31"/>
        <v>0.26</v>
      </c>
      <c r="S34">
        <f t="shared" si="32"/>
        <v>2.78</v>
      </c>
      <c r="T34">
        <f t="shared" si="33"/>
        <v>0</v>
      </c>
      <c r="U34">
        <f t="shared" si="34"/>
        <v>0.28000000000000003</v>
      </c>
      <c r="V34">
        <f t="shared" si="35"/>
        <v>0.02</v>
      </c>
      <c r="W34">
        <f t="shared" si="36"/>
        <v>0</v>
      </c>
      <c r="X34">
        <f t="shared" si="37"/>
        <v>2.46</v>
      </c>
      <c r="Y34">
        <f t="shared" si="38"/>
        <v>1.58</v>
      </c>
      <c r="AA34">
        <v>38216760</v>
      </c>
      <c r="AB34">
        <f t="shared" si="39"/>
        <v>4.99</v>
      </c>
      <c r="AC34">
        <f t="shared" si="40"/>
        <v>0.43</v>
      </c>
      <c r="AD34">
        <f t="shared" si="41"/>
        <v>1.78</v>
      </c>
      <c r="AE34">
        <f t="shared" si="42"/>
        <v>0.26</v>
      </c>
      <c r="AF34">
        <f t="shared" si="43"/>
        <v>2.78</v>
      </c>
      <c r="AG34">
        <f t="shared" si="44"/>
        <v>0</v>
      </c>
      <c r="AH34">
        <f t="shared" si="45"/>
        <v>0.28000000000000003</v>
      </c>
      <c r="AI34">
        <f t="shared" si="46"/>
        <v>0.02</v>
      </c>
      <c r="AJ34">
        <f t="shared" si="47"/>
        <v>0</v>
      </c>
      <c r="AK34">
        <v>4.99</v>
      </c>
      <c r="AL34">
        <v>0.43</v>
      </c>
      <c r="AM34">
        <v>1.78</v>
      </c>
      <c r="AN34">
        <v>0.26</v>
      </c>
      <c r="AO34">
        <v>2.78</v>
      </c>
      <c r="AP34">
        <v>0</v>
      </c>
      <c r="AQ34">
        <v>0.28000000000000003</v>
      </c>
      <c r="AR34">
        <v>0.02</v>
      </c>
      <c r="AS34">
        <v>0</v>
      </c>
      <c r="AT34">
        <v>81</v>
      </c>
      <c r="AU34">
        <v>52</v>
      </c>
      <c r="AV34">
        <v>1</v>
      </c>
      <c r="AW34">
        <v>1</v>
      </c>
      <c r="AZ34">
        <v>1</v>
      </c>
      <c r="BA34">
        <v>1</v>
      </c>
      <c r="BB34">
        <v>1</v>
      </c>
      <c r="BC34">
        <v>1</v>
      </c>
      <c r="BD34" t="s">
        <v>3</v>
      </c>
      <c r="BE34" t="s">
        <v>3</v>
      </c>
      <c r="BF34" t="s">
        <v>3</v>
      </c>
      <c r="BG34" t="s">
        <v>3</v>
      </c>
      <c r="BH34">
        <v>0</v>
      </c>
      <c r="BI34">
        <v>2</v>
      </c>
      <c r="BJ34" t="s">
        <v>35</v>
      </c>
      <c r="BM34">
        <v>108001</v>
      </c>
      <c r="BN34">
        <v>0</v>
      </c>
      <c r="BO34" t="s">
        <v>3</v>
      </c>
      <c r="BP34">
        <v>0</v>
      </c>
      <c r="BQ34">
        <v>3</v>
      </c>
      <c r="BR34">
        <v>0</v>
      </c>
      <c r="BS34">
        <v>1</v>
      </c>
      <c r="BT34">
        <v>1</v>
      </c>
      <c r="BU34">
        <v>1</v>
      </c>
      <c r="BV34">
        <v>1</v>
      </c>
      <c r="BW34">
        <v>1</v>
      </c>
      <c r="BX34">
        <v>1</v>
      </c>
      <c r="BY34" t="s">
        <v>3</v>
      </c>
      <c r="BZ34">
        <v>95</v>
      </c>
      <c r="CA34">
        <v>65</v>
      </c>
      <c r="CF34">
        <v>0</v>
      </c>
      <c r="CG34">
        <v>0</v>
      </c>
      <c r="CM34">
        <v>0</v>
      </c>
      <c r="CN34" t="s">
        <v>3</v>
      </c>
      <c r="CO34">
        <v>0</v>
      </c>
      <c r="CP34">
        <f t="shared" si="48"/>
        <v>4.99</v>
      </c>
      <c r="CQ34">
        <f t="shared" si="49"/>
        <v>0.43</v>
      </c>
      <c r="CR34">
        <f t="shared" si="50"/>
        <v>1.78</v>
      </c>
      <c r="CS34">
        <f t="shared" si="51"/>
        <v>0.26</v>
      </c>
      <c r="CT34">
        <f t="shared" si="52"/>
        <v>2.78</v>
      </c>
      <c r="CU34">
        <f t="shared" si="53"/>
        <v>0</v>
      </c>
      <c r="CV34">
        <f t="shared" si="54"/>
        <v>0.28000000000000003</v>
      </c>
      <c r="CW34">
        <f t="shared" si="55"/>
        <v>0.02</v>
      </c>
      <c r="CX34">
        <f t="shared" si="56"/>
        <v>0</v>
      </c>
      <c r="CY34">
        <f t="shared" si="57"/>
        <v>2.4624000000000001</v>
      </c>
      <c r="CZ34">
        <f t="shared" si="58"/>
        <v>1.5808000000000002</v>
      </c>
      <c r="DC34" t="s">
        <v>3</v>
      </c>
      <c r="DD34" t="s">
        <v>3</v>
      </c>
      <c r="DE34" t="s">
        <v>3</v>
      </c>
      <c r="DF34" t="s">
        <v>3</v>
      </c>
      <c r="DG34" t="s">
        <v>3</v>
      </c>
      <c r="DH34" t="s">
        <v>3</v>
      </c>
      <c r="DI34" t="s">
        <v>3</v>
      </c>
      <c r="DJ34" t="s">
        <v>3</v>
      </c>
      <c r="DK34" t="s">
        <v>3</v>
      </c>
      <c r="DL34" t="s">
        <v>3</v>
      </c>
      <c r="DM34" t="s">
        <v>3</v>
      </c>
      <c r="DN34">
        <v>0</v>
      </c>
      <c r="DO34">
        <v>0</v>
      </c>
      <c r="DP34">
        <v>1</v>
      </c>
      <c r="DQ34">
        <v>1</v>
      </c>
      <c r="DU34">
        <v>1013</v>
      </c>
      <c r="DV34" t="s">
        <v>30</v>
      </c>
      <c r="DW34" t="s">
        <v>30</v>
      </c>
      <c r="DX34">
        <v>1</v>
      </c>
      <c r="EE34">
        <v>36773490</v>
      </c>
      <c r="EF34">
        <v>3</v>
      </c>
      <c r="EG34" t="s">
        <v>22</v>
      </c>
      <c r="EH34">
        <v>0</v>
      </c>
      <c r="EI34" t="s">
        <v>3</v>
      </c>
      <c r="EJ34">
        <v>2</v>
      </c>
      <c r="EK34">
        <v>108001</v>
      </c>
      <c r="EL34" t="s">
        <v>23</v>
      </c>
      <c r="EM34" t="s">
        <v>24</v>
      </c>
      <c r="EO34" t="s">
        <v>3</v>
      </c>
      <c r="EQ34">
        <v>0</v>
      </c>
      <c r="ER34">
        <v>4.99</v>
      </c>
      <c r="ES34">
        <v>0.43</v>
      </c>
      <c r="ET34">
        <v>1.78</v>
      </c>
      <c r="EU34">
        <v>0.26</v>
      </c>
      <c r="EV34">
        <v>2.78</v>
      </c>
      <c r="EW34">
        <v>0.28000000000000003</v>
      </c>
      <c r="EX34">
        <v>0.02</v>
      </c>
      <c r="EY34">
        <v>0</v>
      </c>
      <c r="FQ34">
        <v>0</v>
      </c>
      <c r="FR34">
        <f t="shared" si="59"/>
        <v>0</v>
      </c>
      <c r="FS34">
        <v>0</v>
      </c>
      <c r="FV34" t="s">
        <v>25</v>
      </c>
      <c r="FW34" t="s">
        <v>26</v>
      </c>
      <c r="FX34">
        <v>95</v>
      </c>
      <c r="FY34">
        <v>65</v>
      </c>
      <c r="GA34" t="s">
        <v>3</v>
      </c>
      <c r="GD34">
        <v>0</v>
      </c>
      <c r="GF34">
        <v>595450191</v>
      </c>
      <c r="GG34">
        <v>2</v>
      </c>
      <c r="GH34">
        <v>1</v>
      </c>
      <c r="GI34">
        <v>-2</v>
      </c>
      <c r="GJ34">
        <v>0</v>
      </c>
      <c r="GK34">
        <f>ROUND(R34*(R12)/100,2)</f>
        <v>0</v>
      </c>
      <c r="GL34">
        <f t="shared" si="60"/>
        <v>0</v>
      </c>
      <c r="GM34">
        <f t="shared" si="61"/>
        <v>9.0299999999999994</v>
      </c>
      <c r="GN34">
        <f t="shared" si="62"/>
        <v>0</v>
      </c>
      <c r="GO34">
        <f t="shared" si="63"/>
        <v>9.0299999999999994</v>
      </c>
      <c r="GP34">
        <f t="shared" si="64"/>
        <v>0</v>
      </c>
      <c r="GR34">
        <v>0</v>
      </c>
      <c r="GS34">
        <v>3</v>
      </c>
      <c r="GT34">
        <v>0</v>
      </c>
      <c r="GU34" t="s">
        <v>3</v>
      </c>
      <c r="GV34">
        <f t="shared" si="65"/>
        <v>0</v>
      </c>
      <c r="GW34">
        <v>1</v>
      </c>
      <c r="GX34">
        <f t="shared" si="66"/>
        <v>0</v>
      </c>
      <c r="HA34">
        <v>0</v>
      </c>
      <c r="HB34">
        <v>0</v>
      </c>
      <c r="IK34">
        <v>0</v>
      </c>
    </row>
    <row r="35" spans="1:245">
      <c r="A35">
        <v>17</v>
      </c>
      <c r="B35">
        <v>1</v>
      </c>
      <c r="C35">
        <f>ROW(SmtRes!A43)</f>
        <v>43</v>
      </c>
      <c r="D35">
        <f>ROW(EtalonRes!A43)</f>
        <v>43</v>
      </c>
      <c r="E35" t="s">
        <v>36</v>
      </c>
      <c r="F35" t="s">
        <v>37</v>
      </c>
      <c r="G35" t="s">
        <v>38</v>
      </c>
      <c r="H35" t="s">
        <v>30</v>
      </c>
      <c r="I35">
        <f>ROUND(1,2)</f>
        <v>1</v>
      </c>
      <c r="J35">
        <v>0</v>
      </c>
      <c r="O35">
        <f t="shared" si="28"/>
        <v>65.16</v>
      </c>
      <c r="P35">
        <f t="shared" si="29"/>
        <v>3</v>
      </c>
      <c r="Q35">
        <f t="shared" si="30"/>
        <v>38.65</v>
      </c>
      <c r="R35">
        <f t="shared" si="31"/>
        <v>3.97</v>
      </c>
      <c r="S35">
        <f t="shared" si="32"/>
        <v>23.51</v>
      </c>
      <c r="T35">
        <f t="shared" si="33"/>
        <v>0</v>
      </c>
      <c r="U35">
        <f t="shared" si="34"/>
        <v>2.37</v>
      </c>
      <c r="V35">
        <f t="shared" si="35"/>
        <v>0.36</v>
      </c>
      <c r="W35">
        <f t="shared" si="36"/>
        <v>0</v>
      </c>
      <c r="X35">
        <f t="shared" si="37"/>
        <v>22.26</v>
      </c>
      <c r="Y35">
        <f t="shared" si="38"/>
        <v>14.29</v>
      </c>
      <c r="AA35">
        <v>38216760</v>
      </c>
      <c r="AB35">
        <f t="shared" si="39"/>
        <v>65.16</v>
      </c>
      <c r="AC35">
        <f t="shared" si="40"/>
        <v>3</v>
      </c>
      <c r="AD35">
        <f t="shared" si="41"/>
        <v>38.65</v>
      </c>
      <c r="AE35">
        <f t="shared" si="42"/>
        <v>3.97</v>
      </c>
      <c r="AF35">
        <f t="shared" si="43"/>
        <v>23.51</v>
      </c>
      <c r="AG35">
        <f t="shared" si="44"/>
        <v>0</v>
      </c>
      <c r="AH35">
        <f t="shared" si="45"/>
        <v>2.37</v>
      </c>
      <c r="AI35">
        <f t="shared" si="46"/>
        <v>0.36</v>
      </c>
      <c r="AJ35">
        <f t="shared" si="47"/>
        <v>0</v>
      </c>
      <c r="AK35">
        <v>65.16</v>
      </c>
      <c r="AL35">
        <v>3</v>
      </c>
      <c r="AM35">
        <v>38.65</v>
      </c>
      <c r="AN35">
        <v>3.97</v>
      </c>
      <c r="AO35">
        <v>23.51</v>
      </c>
      <c r="AP35">
        <v>0</v>
      </c>
      <c r="AQ35">
        <v>2.37</v>
      </c>
      <c r="AR35">
        <v>0.36</v>
      </c>
      <c r="AS35">
        <v>0</v>
      </c>
      <c r="AT35">
        <v>81</v>
      </c>
      <c r="AU35">
        <v>52</v>
      </c>
      <c r="AV35">
        <v>1</v>
      </c>
      <c r="AW35">
        <v>1</v>
      </c>
      <c r="AZ35">
        <v>1</v>
      </c>
      <c r="BA35">
        <v>1</v>
      </c>
      <c r="BB35">
        <v>1</v>
      </c>
      <c r="BC35">
        <v>1</v>
      </c>
      <c r="BD35" t="s">
        <v>3</v>
      </c>
      <c r="BE35" t="s">
        <v>3</v>
      </c>
      <c r="BF35" t="s">
        <v>3</v>
      </c>
      <c r="BG35" t="s">
        <v>3</v>
      </c>
      <c r="BH35">
        <v>0</v>
      </c>
      <c r="BI35">
        <v>2</v>
      </c>
      <c r="BJ35" t="s">
        <v>39</v>
      </c>
      <c r="BM35">
        <v>108001</v>
      </c>
      <c r="BN35">
        <v>0</v>
      </c>
      <c r="BO35" t="s">
        <v>3</v>
      </c>
      <c r="BP35">
        <v>0</v>
      </c>
      <c r="BQ35">
        <v>3</v>
      </c>
      <c r="BR35">
        <v>0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95</v>
      </c>
      <c r="CA35">
        <v>65</v>
      </c>
      <c r="CF35">
        <v>0</v>
      </c>
      <c r="CG35">
        <v>0</v>
      </c>
      <c r="CM35">
        <v>0</v>
      </c>
      <c r="CN35" t="s">
        <v>3</v>
      </c>
      <c r="CO35">
        <v>0</v>
      </c>
      <c r="CP35">
        <f t="shared" si="48"/>
        <v>65.16</v>
      </c>
      <c r="CQ35">
        <f t="shared" si="49"/>
        <v>3</v>
      </c>
      <c r="CR35">
        <f t="shared" si="50"/>
        <v>38.65</v>
      </c>
      <c r="CS35">
        <f t="shared" si="51"/>
        <v>3.97</v>
      </c>
      <c r="CT35">
        <f t="shared" si="52"/>
        <v>23.51</v>
      </c>
      <c r="CU35">
        <f t="shared" si="53"/>
        <v>0</v>
      </c>
      <c r="CV35">
        <f t="shared" si="54"/>
        <v>2.37</v>
      </c>
      <c r="CW35">
        <f t="shared" si="55"/>
        <v>0.36</v>
      </c>
      <c r="CX35">
        <f t="shared" si="56"/>
        <v>0</v>
      </c>
      <c r="CY35">
        <f t="shared" si="57"/>
        <v>22.258800000000001</v>
      </c>
      <c r="CZ35">
        <f t="shared" si="58"/>
        <v>14.2896</v>
      </c>
      <c r="DC35" t="s">
        <v>3</v>
      </c>
      <c r="DD35" t="s">
        <v>3</v>
      </c>
      <c r="DE35" t="s">
        <v>3</v>
      </c>
      <c r="DF35" t="s">
        <v>3</v>
      </c>
      <c r="DG35" t="s">
        <v>3</v>
      </c>
      <c r="DH35" t="s">
        <v>3</v>
      </c>
      <c r="DI35" t="s">
        <v>3</v>
      </c>
      <c r="DJ35" t="s">
        <v>3</v>
      </c>
      <c r="DK35" t="s">
        <v>3</v>
      </c>
      <c r="DL35" t="s">
        <v>3</v>
      </c>
      <c r="DM35" t="s">
        <v>3</v>
      </c>
      <c r="DN35">
        <v>0</v>
      </c>
      <c r="DO35">
        <v>0</v>
      </c>
      <c r="DP35">
        <v>1</v>
      </c>
      <c r="DQ35">
        <v>1</v>
      </c>
      <c r="DU35">
        <v>1013</v>
      </c>
      <c r="DV35" t="s">
        <v>30</v>
      </c>
      <c r="DW35" t="s">
        <v>30</v>
      </c>
      <c r="DX35">
        <v>1</v>
      </c>
      <c r="EE35">
        <v>36773490</v>
      </c>
      <c r="EF35">
        <v>3</v>
      </c>
      <c r="EG35" t="s">
        <v>22</v>
      </c>
      <c r="EH35">
        <v>0</v>
      </c>
      <c r="EI35" t="s">
        <v>3</v>
      </c>
      <c r="EJ35">
        <v>2</v>
      </c>
      <c r="EK35">
        <v>108001</v>
      </c>
      <c r="EL35" t="s">
        <v>23</v>
      </c>
      <c r="EM35" t="s">
        <v>24</v>
      </c>
      <c r="EO35" t="s">
        <v>3</v>
      </c>
      <c r="EQ35">
        <v>0</v>
      </c>
      <c r="ER35">
        <v>65.16</v>
      </c>
      <c r="ES35">
        <v>3</v>
      </c>
      <c r="ET35">
        <v>38.65</v>
      </c>
      <c r="EU35">
        <v>3.97</v>
      </c>
      <c r="EV35">
        <v>23.51</v>
      </c>
      <c r="EW35">
        <v>2.37</v>
      </c>
      <c r="EX35">
        <v>0.36</v>
      </c>
      <c r="EY35">
        <v>0</v>
      </c>
      <c r="FQ35">
        <v>0</v>
      </c>
      <c r="FR35">
        <f t="shared" si="59"/>
        <v>0</v>
      </c>
      <c r="FS35">
        <v>0</v>
      </c>
      <c r="FV35" t="s">
        <v>25</v>
      </c>
      <c r="FW35" t="s">
        <v>26</v>
      </c>
      <c r="FX35">
        <v>95</v>
      </c>
      <c r="FY35">
        <v>65</v>
      </c>
      <c r="GA35" t="s">
        <v>3</v>
      </c>
      <c r="GD35">
        <v>0</v>
      </c>
      <c r="GF35">
        <v>1825649600</v>
      </c>
      <c r="GG35">
        <v>2</v>
      </c>
      <c r="GH35">
        <v>1</v>
      </c>
      <c r="GI35">
        <v>-2</v>
      </c>
      <c r="GJ35">
        <v>0</v>
      </c>
      <c r="GK35">
        <f>ROUND(R35*(R12)/100,2)</f>
        <v>0</v>
      </c>
      <c r="GL35">
        <f t="shared" si="60"/>
        <v>0</v>
      </c>
      <c r="GM35">
        <f t="shared" si="61"/>
        <v>101.71</v>
      </c>
      <c r="GN35">
        <f t="shared" si="62"/>
        <v>0</v>
      </c>
      <c r="GO35">
        <f t="shared" si="63"/>
        <v>101.71</v>
      </c>
      <c r="GP35">
        <f t="shared" si="64"/>
        <v>0</v>
      </c>
      <c r="GR35">
        <v>0</v>
      </c>
      <c r="GS35">
        <v>3</v>
      </c>
      <c r="GT35">
        <v>0</v>
      </c>
      <c r="GU35" t="s">
        <v>3</v>
      </c>
      <c r="GV35">
        <f t="shared" si="65"/>
        <v>0</v>
      </c>
      <c r="GW35">
        <v>1</v>
      </c>
      <c r="GX35">
        <f t="shared" si="66"/>
        <v>0</v>
      </c>
      <c r="HA35">
        <v>0</v>
      </c>
      <c r="HB35">
        <v>0</v>
      </c>
      <c r="IK35">
        <v>0</v>
      </c>
    </row>
    <row r="36" spans="1:245">
      <c r="A36">
        <v>17</v>
      </c>
      <c r="B36">
        <v>1</v>
      </c>
      <c r="C36">
        <f>ROW(SmtRes!A50)</f>
        <v>50</v>
      </c>
      <c r="D36">
        <f>ROW(EtalonRes!A50)</f>
        <v>50</v>
      </c>
      <c r="E36" t="s">
        <v>40</v>
      </c>
      <c r="F36" t="s">
        <v>41</v>
      </c>
      <c r="G36" t="s">
        <v>42</v>
      </c>
      <c r="H36" t="s">
        <v>43</v>
      </c>
      <c r="I36">
        <f>ROUND(1/10,2)</f>
        <v>0.1</v>
      </c>
      <c r="J36">
        <v>0</v>
      </c>
      <c r="O36">
        <f t="shared" si="28"/>
        <v>4.6500000000000004</v>
      </c>
      <c r="P36">
        <f t="shared" si="29"/>
        <v>0.64</v>
      </c>
      <c r="Q36">
        <f t="shared" si="30"/>
        <v>0.63</v>
      </c>
      <c r="R36">
        <f t="shared" si="31"/>
        <v>0.03</v>
      </c>
      <c r="S36">
        <f t="shared" si="32"/>
        <v>3.38</v>
      </c>
      <c r="T36">
        <f t="shared" si="33"/>
        <v>0</v>
      </c>
      <c r="U36">
        <f t="shared" si="34"/>
        <v>0.35899999999999999</v>
      </c>
      <c r="V36">
        <f t="shared" si="35"/>
        <v>2E-3</v>
      </c>
      <c r="W36">
        <f t="shared" si="36"/>
        <v>0</v>
      </c>
      <c r="X36">
        <f t="shared" si="37"/>
        <v>2.76</v>
      </c>
      <c r="Y36">
        <f t="shared" si="38"/>
        <v>1.77</v>
      </c>
      <c r="AA36">
        <v>38216760</v>
      </c>
      <c r="AB36">
        <f t="shared" si="39"/>
        <v>46.51</v>
      </c>
      <c r="AC36">
        <f t="shared" si="40"/>
        <v>6.44</v>
      </c>
      <c r="AD36">
        <f t="shared" si="41"/>
        <v>6.32</v>
      </c>
      <c r="AE36">
        <f t="shared" si="42"/>
        <v>0.26</v>
      </c>
      <c r="AF36">
        <f t="shared" si="43"/>
        <v>33.75</v>
      </c>
      <c r="AG36">
        <f t="shared" si="44"/>
        <v>0</v>
      </c>
      <c r="AH36">
        <f t="shared" si="45"/>
        <v>3.59</v>
      </c>
      <c r="AI36">
        <f t="shared" si="46"/>
        <v>0.02</v>
      </c>
      <c r="AJ36">
        <f t="shared" si="47"/>
        <v>0</v>
      </c>
      <c r="AK36">
        <v>46.51</v>
      </c>
      <c r="AL36">
        <v>6.44</v>
      </c>
      <c r="AM36">
        <v>6.32</v>
      </c>
      <c r="AN36">
        <v>0.26</v>
      </c>
      <c r="AO36">
        <v>33.75</v>
      </c>
      <c r="AP36">
        <v>0</v>
      </c>
      <c r="AQ36">
        <v>3.59</v>
      </c>
      <c r="AR36">
        <v>0.02</v>
      </c>
      <c r="AS36">
        <v>0</v>
      </c>
      <c r="AT36">
        <v>81</v>
      </c>
      <c r="AU36">
        <v>52</v>
      </c>
      <c r="AV36">
        <v>1</v>
      </c>
      <c r="AW36">
        <v>1</v>
      </c>
      <c r="AZ36">
        <v>1</v>
      </c>
      <c r="BA36">
        <v>1</v>
      </c>
      <c r="BB36">
        <v>1</v>
      </c>
      <c r="BC36">
        <v>1</v>
      </c>
      <c r="BD36" t="s">
        <v>3</v>
      </c>
      <c r="BE36" t="s">
        <v>3</v>
      </c>
      <c r="BF36" t="s">
        <v>3</v>
      </c>
      <c r="BG36" t="s">
        <v>3</v>
      </c>
      <c r="BH36">
        <v>0</v>
      </c>
      <c r="BI36">
        <v>2</v>
      </c>
      <c r="BJ36" t="s">
        <v>44</v>
      </c>
      <c r="BM36">
        <v>108001</v>
      </c>
      <c r="BN36">
        <v>0</v>
      </c>
      <c r="BO36" t="s">
        <v>3</v>
      </c>
      <c r="BP36">
        <v>0</v>
      </c>
      <c r="BQ36">
        <v>3</v>
      </c>
      <c r="BR36">
        <v>0</v>
      </c>
      <c r="BS36">
        <v>1</v>
      </c>
      <c r="BT36">
        <v>1</v>
      </c>
      <c r="BU36">
        <v>1</v>
      </c>
      <c r="BV36">
        <v>1</v>
      </c>
      <c r="BW36">
        <v>1</v>
      </c>
      <c r="BX36">
        <v>1</v>
      </c>
      <c r="BY36" t="s">
        <v>3</v>
      </c>
      <c r="BZ36">
        <v>95</v>
      </c>
      <c r="CA36">
        <v>65</v>
      </c>
      <c r="CF36">
        <v>0</v>
      </c>
      <c r="CG36">
        <v>0</v>
      </c>
      <c r="CM36">
        <v>0</v>
      </c>
      <c r="CN36" t="s">
        <v>3</v>
      </c>
      <c r="CO36">
        <v>0</v>
      </c>
      <c r="CP36">
        <f t="shared" si="48"/>
        <v>4.6500000000000004</v>
      </c>
      <c r="CQ36">
        <f t="shared" si="49"/>
        <v>6.44</v>
      </c>
      <c r="CR36">
        <f t="shared" si="50"/>
        <v>6.32</v>
      </c>
      <c r="CS36">
        <f t="shared" si="51"/>
        <v>0.26</v>
      </c>
      <c r="CT36">
        <f t="shared" si="52"/>
        <v>33.75</v>
      </c>
      <c r="CU36">
        <f t="shared" si="53"/>
        <v>0</v>
      </c>
      <c r="CV36">
        <f t="shared" si="54"/>
        <v>3.59</v>
      </c>
      <c r="CW36">
        <f t="shared" si="55"/>
        <v>0.02</v>
      </c>
      <c r="CX36">
        <f t="shared" si="56"/>
        <v>0</v>
      </c>
      <c r="CY36">
        <f t="shared" si="57"/>
        <v>2.7620999999999998</v>
      </c>
      <c r="CZ36">
        <f t="shared" si="58"/>
        <v>1.7731999999999999</v>
      </c>
      <c r="DC36" t="s">
        <v>3</v>
      </c>
      <c r="DD36" t="s">
        <v>3</v>
      </c>
      <c r="DE36" t="s">
        <v>3</v>
      </c>
      <c r="DF36" t="s">
        <v>3</v>
      </c>
      <c r="DG36" t="s">
        <v>3</v>
      </c>
      <c r="DH36" t="s">
        <v>3</v>
      </c>
      <c r="DI36" t="s">
        <v>3</v>
      </c>
      <c r="DJ36" t="s">
        <v>3</v>
      </c>
      <c r="DK36" t="s">
        <v>3</v>
      </c>
      <c r="DL36" t="s">
        <v>3</v>
      </c>
      <c r="DM36" t="s">
        <v>3</v>
      </c>
      <c r="DN36">
        <v>0</v>
      </c>
      <c r="DO36">
        <v>0</v>
      </c>
      <c r="DP36">
        <v>1</v>
      </c>
      <c r="DQ36">
        <v>1</v>
      </c>
      <c r="DU36">
        <v>1013</v>
      </c>
      <c r="DV36" t="s">
        <v>43</v>
      </c>
      <c r="DW36" t="s">
        <v>43</v>
      </c>
      <c r="DX36">
        <v>1</v>
      </c>
      <c r="EE36">
        <v>36773490</v>
      </c>
      <c r="EF36">
        <v>3</v>
      </c>
      <c r="EG36" t="s">
        <v>22</v>
      </c>
      <c r="EH36">
        <v>0</v>
      </c>
      <c r="EI36" t="s">
        <v>3</v>
      </c>
      <c r="EJ36">
        <v>2</v>
      </c>
      <c r="EK36">
        <v>108001</v>
      </c>
      <c r="EL36" t="s">
        <v>23</v>
      </c>
      <c r="EM36" t="s">
        <v>24</v>
      </c>
      <c r="EO36" t="s">
        <v>3</v>
      </c>
      <c r="EQ36">
        <v>0</v>
      </c>
      <c r="ER36">
        <v>46.51</v>
      </c>
      <c r="ES36">
        <v>6.44</v>
      </c>
      <c r="ET36">
        <v>6.32</v>
      </c>
      <c r="EU36">
        <v>0.26</v>
      </c>
      <c r="EV36">
        <v>33.75</v>
      </c>
      <c r="EW36">
        <v>3.59</v>
      </c>
      <c r="EX36">
        <v>0.02</v>
      </c>
      <c r="EY36">
        <v>0</v>
      </c>
      <c r="FQ36">
        <v>0</v>
      </c>
      <c r="FR36">
        <f t="shared" si="59"/>
        <v>0</v>
      </c>
      <c r="FS36">
        <v>0</v>
      </c>
      <c r="FV36" t="s">
        <v>25</v>
      </c>
      <c r="FW36" t="s">
        <v>26</v>
      </c>
      <c r="FX36">
        <v>95</v>
      </c>
      <c r="FY36">
        <v>65</v>
      </c>
      <c r="GA36" t="s">
        <v>3</v>
      </c>
      <c r="GD36">
        <v>0</v>
      </c>
      <c r="GF36">
        <v>-183205345</v>
      </c>
      <c r="GG36">
        <v>2</v>
      </c>
      <c r="GH36">
        <v>1</v>
      </c>
      <c r="GI36">
        <v>-2</v>
      </c>
      <c r="GJ36">
        <v>0</v>
      </c>
      <c r="GK36">
        <f>ROUND(R36*(R12)/100,2)</f>
        <v>0</v>
      </c>
      <c r="GL36">
        <f t="shared" si="60"/>
        <v>0</v>
      </c>
      <c r="GM36">
        <f t="shared" si="61"/>
        <v>9.18</v>
      </c>
      <c r="GN36">
        <f t="shared" si="62"/>
        <v>0</v>
      </c>
      <c r="GO36">
        <f t="shared" si="63"/>
        <v>9.18</v>
      </c>
      <c r="GP36">
        <f t="shared" si="64"/>
        <v>0</v>
      </c>
      <c r="GR36">
        <v>0</v>
      </c>
      <c r="GS36">
        <v>3</v>
      </c>
      <c r="GT36">
        <v>0</v>
      </c>
      <c r="GU36" t="s">
        <v>3</v>
      </c>
      <c r="GV36">
        <f t="shared" si="65"/>
        <v>0</v>
      </c>
      <c r="GW36">
        <v>1</v>
      </c>
      <c r="GX36">
        <f t="shared" si="66"/>
        <v>0</v>
      </c>
      <c r="HA36">
        <v>0</v>
      </c>
      <c r="HB36">
        <v>0</v>
      </c>
      <c r="IK36">
        <v>0</v>
      </c>
    </row>
    <row r="37" spans="1:245">
      <c r="A37">
        <v>17</v>
      </c>
      <c r="B37">
        <v>1</v>
      </c>
      <c r="C37">
        <f>ROW(SmtRes!A58)</f>
        <v>58</v>
      </c>
      <c r="D37">
        <f>ROW(EtalonRes!A58)</f>
        <v>58</v>
      </c>
      <c r="E37" t="s">
        <v>45</v>
      </c>
      <c r="F37" t="s">
        <v>46</v>
      </c>
      <c r="G37" t="s">
        <v>47</v>
      </c>
      <c r="H37" t="s">
        <v>43</v>
      </c>
      <c r="I37">
        <f>ROUND(1/10,2)</f>
        <v>0.1</v>
      </c>
      <c r="J37">
        <v>0</v>
      </c>
      <c r="O37">
        <f t="shared" si="28"/>
        <v>63.43</v>
      </c>
      <c r="P37">
        <f t="shared" si="29"/>
        <v>48.58</v>
      </c>
      <c r="Q37">
        <f t="shared" si="30"/>
        <v>4.79</v>
      </c>
      <c r="R37">
        <f t="shared" si="31"/>
        <v>0.48</v>
      </c>
      <c r="S37">
        <f t="shared" si="32"/>
        <v>10.06</v>
      </c>
      <c r="T37">
        <f t="shared" si="33"/>
        <v>0</v>
      </c>
      <c r="U37">
        <f t="shared" si="34"/>
        <v>1.07</v>
      </c>
      <c r="V37">
        <f t="shared" si="35"/>
        <v>3.8000000000000006E-2</v>
      </c>
      <c r="W37">
        <f t="shared" si="36"/>
        <v>0</v>
      </c>
      <c r="X37">
        <f t="shared" si="37"/>
        <v>8.5399999999999991</v>
      </c>
      <c r="Y37">
        <f t="shared" si="38"/>
        <v>5.48</v>
      </c>
      <c r="AA37">
        <v>38216760</v>
      </c>
      <c r="AB37">
        <f t="shared" si="39"/>
        <v>634.36</v>
      </c>
      <c r="AC37">
        <f t="shared" si="40"/>
        <v>485.84</v>
      </c>
      <c r="AD37">
        <f t="shared" si="41"/>
        <v>47.94</v>
      </c>
      <c r="AE37">
        <f t="shared" si="42"/>
        <v>4.7699999999999996</v>
      </c>
      <c r="AF37">
        <f t="shared" si="43"/>
        <v>100.58</v>
      </c>
      <c r="AG37">
        <f t="shared" si="44"/>
        <v>0</v>
      </c>
      <c r="AH37">
        <f t="shared" si="45"/>
        <v>10.7</v>
      </c>
      <c r="AI37">
        <f t="shared" si="46"/>
        <v>0.38</v>
      </c>
      <c r="AJ37">
        <f t="shared" si="47"/>
        <v>0</v>
      </c>
      <c r="AK37">
        <v>634.36</v>
      </c>
      <c r="AL37">
        <v>485.84</v>
      </c>
      <c r="AM37">
        <v>47.94</v>
      </c>
      <c r="AN37">
        <v>4.7699999999999996</v>
      </c>
      <c r="AO37">
        <v>100.58</v>
      </c>
      <c r="AP37">
        <v>0</v>
      </c>
      <c r="AQ37">
        <v>10.7</v>
      </c>
      <c r="AR37">
        <v>0.38</v>
      </c>
      <c r="AS37">
        <v>0</v>
      </c>
      <c r="AT37">
        <v>81</v>
      </c>
      <c r="AU37">
        <v>52</v>
      </c>
      <c r="AV37">
        <v>1</v>
      </c>
      <c r="AW37">
        <v>1</v>
      </c>
      <c r="AZ37">
        <v>1</v>
      </c>
      <c r="BA37">
        <v>1</v>
      </c>
      <c r="BB37">
        <v>1</v>
      </c>
      <c r="BC37">
        <v>1</v>
      </c>
      <c r="BD37" t="s">
        <v>3</v>
      </c>
      <c r="BE37" t="s">
        <v>3</v>
      </c>
      <c r="BF37" t="s">
        <v>3</v>
      </c>
      <c r="BG37" t="s">
        <v>3</v>
      </c>
      <c r="BH37">
        <v>0</v>
      </c>
      <c r="BI37">
        <v>2</v>
      </c>
      <c r="BJ37" t="s">
        <v>48</v>
      </c>
      <c r="BM37">
        <v>108001</v>
      </c>
      <c r="BN37">
        <v>0</v>
      </c>
      <c r="BO37" t="s">
        <v>3</v>
      </c>
      <c r="BP37">
        <v>0</v>
      </c>
      <c r="BQ37">
        <v>3</v>
      </c>
      <c r="BR37">
        <v>0</v>
      </c>
      <c r="BS37">
        <v>1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95</v>
      </c>
      <c r="CA37">
        <v>65</v>
      </c>
      <c r="CF37">
        <v>0</v>
      </c>
      <c r="CG37">
        <v>0</v>
      </c>
      <c r="CM37">
        <v>0</v>
      </c>
      <c r="CN37" t="s">
        <v>3</v>
      </c>
      <c r="CO37">
        <v>0</v>
      </c>
      <c r="CP37">
        <f t="shared" si="48"/>
        <v>63.43</v>
      </c>
      <c r="CQ37">
        <f t="shared" si="49"/>
        <v>485.84</v>
      </c>
      <c r="CR37">
        <f t="shared" si="50"/>
        <v>47.94</v>
      </c>
      <c r="CS37">
        <f t="shared" si="51"/>
        <v>4.7699999999999996</v>
      </c>
      <c r="CT37">
        <f t="shared" si="52"/>
        <v>100.58</v>
      </c>
      <c r="CU37">
        <f t="shared" si="53"/>
        <v>0</v>
      </c>
      <c r="CV37">
        <f t="shared" si="54"/>
        <v>10.7</v>
      </c>
      <c r="CW37">
        <f t="shared" si="55"/>
        <v>0.38</v>
      </c>
      <c r="CX37">
        <f t="shared" si="56"/>
        <v>0</v>
      </c>
      <c r="CY37">
        <f t="shared" si="57"/>
        <v>8.5374000000000017</v>
      </c>
      <c r="CZ37">
        <f t="shared" si="58"/>
        <v>5.4808000000000003</v>
      </c>
      <c r="DC37" t="s">
        <v>3</v>
      </c>
      <c r="DD37" t="s">
        <v>3</v>
      </c>
      <c r="DE37" t="s">
        <v>3</v>
      </c>
      <c r="DF37" t="s">
        <v>3</v>
      </c>
      <c r="DG37" t="s">
        <v>3</v>
      </c>
      <c r="DH37" t="s">
        <v>3</v>
      </c>
      <c r="DI37" t="s">
        <v>3</v>
      </c>
      <c r="DJ37" t="s">
        <v>3</v>
      </c>
      <c r="DK37" t="s">
        <v>3</v>
      </c>
      <c r="DL37" t="s">
        <v>3</v>
      </c>
      <c r="DM37" t="s">
        <v>3</v>
      </c>
      <c r="DN37">
        <v>0</v>
      </c>
      <c r="DO37">
        <v>0</v>
      </c>
      <c r="DP37">
        <v>1</v>
      </c>
      <c r="DQ37">
        <v>1</v>
      </c>
      <c r="DU37">
        <v>1013</v>
      </c>
      <c r="DV37" t="s">
        <v>43</v>
      </c>
      <c r="DW37" t="s">
        <v>43</v>
      </c>
      <c r="DX37">
        <v>1</v>
      </c>
      <c r="EE37">
        <v>36773490</v>
      </c>
      <c r="EF37">
        <v>3</v>
      </c>
      <c r="EG37" t="s">
        <v>22</v>
      </c>
      <c r="EH37">
        <v>0</v>
      </c>
      <c r="EI37" t="s">
        <v>3</v>
      </c>
      <c r="EJ37">
        <v>2</v>
      </c>
      <c r="EK37">
        <v>108001</v>
      </c>
      <c r="EL37" t="s">
        <v>23</v>
      </c>
      <c r="EM37" t="s">
        <v>24</v>
      </c>
      <c r="EO37" t="s">
        <v>3</v>
      </c>
      <c r="EQ37">
        <v>0</v>
      </c>
      <c r="ER37">
        <v>634.36</v>
      </c>
      <c r="ES37">
        <v>485.84</v>
      </c>
      <c r="ET37">
        <v>47.94</v>
      </c>
      <c r="EU37">
        <v>4.7699999999999996</v>
      </c>
      <c r="EV37">
        <v>100.58</v>
      </c>
      <c r="EW37">
        <v>10.7</v>
      </c>
      <c r="EX37">
        <v>0.38</v>
      </c>
      <c r="EY37">
        <v>0</v>
      </c>
      <c r="FQ37">
        <v>0</v>
      </c>
      <c r="FR37">
        <f t="shared" si="59"/>
        <v>0</v>
      </c>
      <c r="FS37">
        <v>0</v>
      </c>
      <c r="FV37" t="s">
        <v>25</v>
      </c>
      <c r="FW37" t="s">
        <v>26</v>
      </c>
      <c r="FX37">
        <v>95</v>
      </c>
      <c r="FY37">
        <v>65</v>
      </c>
      <c r="GA37" t="s">
        <v>3</v>
      </c>
      <c r="GD37">
        <v>0</v>
      </c>
      <c r="GF37">
        <v>-644322003</v>
      </c>
      <c r="GG37">
        <v>2</v>
      </c>
      <c r="GH37">
        <v>1</v>
      </c>
      <c r="GI37">
        <v>-2</v>
      </c>
      <c r="GJ37">
        <v>0</v>
      </c>
      <c r="GK37">
        <f>ROUND(R37*(R12)/100,2)</f>
        <v>0</v>
      </c>
      <c r="GL37">
        <f t="shared" si="60"/>
        <v>0</v>
      </c>
      <c r="GM37">
        <f t="shared" si="61"/>
        <v>77.45</v>
      </c>
      <c r="GN37">
        <f t="shared" si="62"/>
        <v>0</v>
      </c>
      <c r="GO37">
        <f t="shared" si="63"/>
        <v>77.45</v>
      </c>
      <c r="GP37">
        <f t="shared" si="64"/>
        <v>0</v>
      </c>
      <c r="GR37">
        <v>0</v>
      </c>
      <c r="GS37">
        <v>3</v>
      </c>
      <c r="GT37">
        <v>0</v>
      </c>
      <c r="GU37" t="s">
        <v>3</v>
      </c>
      <c r="GV37">
        <f t="shared" si="65"/>
        <v>0</v>
      </c>
      <c r="GW37">
        <v>1</v>
      </c>
      <c r="GX37">
        <f t="shared" si="66"/>
        <v>0</v>
      </c>
      <c r="HA37">
        <v>0</v>
      </c>
      <c r="HB37">
        <v>0</v>
      </c>
      <c r="IK37">
        <v>0</v>
      </c>
    </row>
    <row r="38" spans="1:245">
      <c r="A38">
        <v>17</v>
      </c>
      <c r="B38">
        <v>1</v>
      </c>
      <c r="C38">
        <f>ROW(SmtRes!A67)</f>
        <v>67</v>
      </c>
      <c r="D38">
        <f>ROW(EtalonRes!A67)</f>
        <v>67</v>
      </c>
      <c r="E38" t="s">
        <v>49</v>
      </c>
      <c r="F38" t="s">
        <v>50</v>
      </c>
      <c r="G38" t="s">
        <v>51</v>
      </c>
      <c r="H38" t="s">
        <v>20</v>
      </c>
      <c r="I38">
        <f>ROUND(4/100,2)</f>
        <v>0.04</v>
      </c>
      <c r="J38">
        <v>0</v>
      </c>
      <c r="O38">
        <f t="shared" si="28"/>
        <v>29.96</v>
      </c>
      <c r="P38">
        <f t="shared" si="29"/>
        <v>20.38</v>
      </c>
      <c r="Q38">
        <f t="shared" si="30"/>
        <v>2.44</v>
      </c>
      <c r="R38">
        <f t="shared" si="31"/>
        <v>0.19</v>
      </c>
      <c r="S38">
        <f t="shared" si="32"/>
        <v>7.14</v>
      </c>
      <c r="T38">
        <f t="shared" si="33"/>
        <v>0</v>
      </c>
      <c r="U38">
        <f t="shared" si="34"/>
        <v>0.76</v>
      </c>
      <c r="V38">
        <f t="shared" si="35"/>
        <v>1.52E-2</v>
      </c>
      <c r="W38">
        <f t="shared" si="36"/>
        <v>0</v>
      </c>
      <c r="X38">
        <f t="shared" si="37"/>
        <v>5.94</v>
      </c>
      <c r="Y38">
        <f t="shared" si="38"/>
        <v>3.81</v>
      </c>
      <c r="AA38">
        <v>38216760</v>
      </c>
      <c r="AB38">
        <f t="shared" si="39"/>
        <v>748.97</v>
      </c>
      <c r="AC38">
        <f t="shared" si="40"/>
        <v>509.39</v>
      </c>
      <c r="AD38">
        <f t="shared" si="41"/>
        <v>60.98</v>
      </c>
      <c r="AE38">
        <f t="shared" si="42"/>
        <v>4.7699999999999996</v>
      </c>
      <c r="AF38">
        <f t="shared" si="43"/>
        <v>178.6</v>
      </c>
      <c r="AG38">
        <f t="shared" si="44"/>
        <v>0</v>
      </c>
      <c r="AH38">
        <f t="shared" si="45"/>
        <v>19</v>
      </c>
      <c r="AI38">
        <f t="shared" si="46"/>
        <v>0.38</v>
      </c>
      <c r="AJ38">
        <f t="shared" si="47"/>
        <v>0</v>
      </c>
      <c r="AK38">
        <v>748.97</v>
      </c>
      <c r="AL38">
        <v>509.39</v>
      </c>
      <c r="AM38">
        <v>60.98</v>
      </c>
      <c r="AN38">
        <v>4.7699999999999996</v>
      </c>
      <c r="AO38">
        <v>178.6</v>
      </c>
      <c r="AP38">
        <v>0</v>
      </c>
      <c r="AQ38">
        <v>19</v>
      </c>
      <c r="AR38">
        <v>0.38</v>
      </c>
      <c r="AS38">
        <v>0</v>
      </c>
      <c r="AT38">
        <v>81</v>
      </c>
      <c r="AU38">
        <v>52</v>
      </c>
      <c r="AV38">
        <v>1</v>
      </c>
      <c r="AW38">
        <v>1</v>
      </c>
      <c r="AZ38">
        <v>1</v>
      </c>
      <c r="BA38">
        <v>1</v>
      </c>
      <c r="BB38">
        <v>1</v>
      </c>
      <c r="BC38">
        <v>1</v>
      </c>
      <c r="BD38" t="s">
        <v>3</v>
      </c>
      <c r="BE38" t="s">
        <v>3</v>
      </c>
      <c r="BF38" t="s">
        <v>3</v>
      </c>
      <c r="BG38" t="s">
        <v>3</v>
      </c>
      <c r="BH38">
        <v>0</v>
      </c>
      <c r="BI38">
        <v>2</v>
      </c>
      <c r="BJ38" t="s">
        <v>52</v>
      </c>
      <c r="BM38">
        <v>108001</v>
      </c>
      <c r="BN38">
        <v>0</v>
      </c>
      <c r="BO38" t="s">
        <v>3</v>
      </c>
      <c r="BP38">
        <v>0</v>
      </c>
      <c r="BQ38">
        <v>3</v>
      </c>
      <c r="BR38">
        <v>0</v>
      </c>
      <c r="BS38">
        <v>1</v>
      </c>
      <c r="BT38">
        <v>1</v>
      </c>
      <c r="BU38">
        <v>1</v>
      </c>
      <c r="BV38">
        <v>1</v>
      </c>
      <c r="BW38">
        <v>1</v>
      </c>
      <c r="BX38">
        <v>1</v>
      </c>
      <c r="BY38" t="s">
        <v>3</v>
      </c>
      <c r="BZ38">
        <v>95</v>
      </c>
      <c r="CA38">
        <v>65</v>
      </c>
      <c r="CF38">
        <v>0</v>
      </c>
      <c r="CG38">
        <v>0</v>
      </c>
      <c r="CM38">
        <v>0</v>
      </c>
      <c r="CN38" t="s">
        <v>3</v>
      </c>
      <c r="CO38">
        <v>0</v>
      </c>
      <c r="CP38">
        <f t="shared" si="48"/>
        <v>29.96</v>
      </c>
      <c r="CQ38">
        <f t="shared" si="49"/>
        <v>509.39</v>
      </c>
      <c r="CR38">
        <f t="shared" si="50"/>
        <v>60.98</v>
      </c>
      <c r="CS38">
        <f t="shared" si="51"/>
        <v>4.7699999999999996</v>
      </c>
      <c r="CT38">
        <f t="shared" si="52"/>
        <v>178.6</v>
      </c>
      <c r="CU38">
        <f t="shared" si="53"/>
        <v>0</v>
      </c>
      <c r="CV38">
        <f t="shared" si="54"/>
        <v>19</v>
      </c>
      <c r="CW38">
        <f t="shared" si="55"/>
        <v>0.38</v>
      </c>
      <c r="CX38">
        <f t="shared" si="56"/>
        <v>0</v>
      </c>
      <c r="CY38">
        <f t="shared" si="57"/>
        <v>5.9373000000000005</v>
      </c>
      <c r="CZ38">
        <f t="shared" si="58"/>
        <v>3.8116000000000003</v>
      </c>
      <c r="DC38" t="s">
        <v>3</v>
      </c>
      <c r="DD38" t="s">
        <v>3</v>
      </c>
      <c r="DE38" t="s">
        <v>3</v>
      </c>
      <c r="DF38" t="s">
        <v>3</v>
      </c>
      <c r="DG38" t="s">
        <v>3</v>
      </c>
      <c r="DH38" t="s">
        <v>3</v>
      </c>
      <c r="DI38" t="s">
        <v>3</v>
      </c>
      <c r="DJ38" t="s">
        <v>3</v>
      </c>
      <c r="DK38" t="s">
        <v>3</v>
      </c>
      <c r="DL38" t="s">
        <v>3</v>
      </c>
      <c r="DM38" t="s">
        <v>3</v>
      </c>
      <c r="DN38">
        <v>0</v>
      </c>
      <c r="DO38">
        <v>0</v>
      </c>
      <c r="DP38">
        <v>1</v>
      </c>
      <c r="DQ38">
        <v>1</v>
      </c>
      <c r="DU38">
        <v>1003</v>
      </c>
      <c r="DV38" t="s">
        <v>20</v>
      </c>
      <c r="DW38" t="s">
        <v>20</v>
      </c>
      <c r="DX38">
        <v>100</v>
      </c>
      <c r="EE38">
        <v>36773490</v>
      </c>
      <c r="EF38">
        <v>3</v>
      </c>
      <c r="EG38" t="s">
        <v>22</v>
      </c>
      <c r="EH38">
        <v>0</v>
      </c>
      <c r="EI38" t="s">
        <v>3</v>
      </c>
      <c r="EJ38">
        <v>2</v>
      </c>
      <c r="EK38">
        <v>108001</v>
      </c>
      <c r="EL38" t="s">
        <v>23</v>
      </c>
      <c r="EM38" t="s">
        <v>24</v>
      </c>
      <c r="EO38" t="s">
        <v>3</v>
      </c>
      <c r="EQ38">
        <v>0</v>
      </c>
      <c r="ER38">
        <v>748.97</v>
      </c>
      <c r="ES38">
        <v>509.39</v>
      </c>
      <c r="ET38">
        <v>60.98</v>
      </c>
      <c r="EU38">
        <v>4.7699999999999996</v>
      </c>
      <c r="EV38">
        <v>178.6</v>
      </c>
      <c r="EW38">
        <v>19</v>
      </c>
      <c r="EX38">
        <v>0.38</v>
      </c>
      <c r="EY38">
        <v>0</v>
      </c>
      <c r="FQ38">
        <v>0</v>
      </c>
      <c r="FR38">
        <f t="shared" si="59"/>
        <v>0</v>
      </c>
      <c r="FS38">
        <v>0</v>
      </c>
      <c r="FV38" t="s">
        <v>25</v>
      </c>
      <c r="FW38" t="s">
        <v>26</v>
      </c>
      <c r="FX38">
        <v>95</v>
      </c>
      <c r="FY38">
        <v>65</v>
      </c>
      <c r="GA38" t="s">
        <v>3</v>
      </c>
      <c r="GD38">
        <v>0</v>
      </c>
      <c r="GF38">
        <v>-2055133935</v>
      </c>
      <c r="GG38">
        <v>2</v>
      </c>
      <c r="GH38">
        <v>1</v>
      </c>
      <c r="GI38">
        <v>-2</v>
      </c>
      <c r="GJ38">
        <v>0</v>
      </c>
      <c r="GK38">
        <f>ROUND(R38*(R12)/100,2)</f>
        <v>0</v>
      </c>
      <c r="GL38">
        <f t="shared" si="60"/>
        <v>0</v>
      </c>
      <c r="GM38">
        <f t="shared" si="61"/>
        <v>39.71</v>
      </c>
      <c r="GN38">
        <f t="shared" si="62"/>
        <v>0</v>
      </c>
      <c r="GO38">
        <f t="shared" si="63"/>
        <v>39.71</v>
      </c>
      <c r="GP38">
        <f t="shared" si="64"/>
        <v>0</v>
      </c>
      <c r="GR38">
        <v>0</v>
      </c>
      <c r="GS38">
        <v>3</v>
      </c>
      <c r="GT38">
        <v>0</v>
      </c>
      <c r="GU38" t="s">
        <v>3</v>
      </c>
      <c r="GV38">
        <f t="shared" si="65"/>
        <v>0</v>
      </c>
      <c r="GW38">
        <v>1</v>
      </c>
      <c r="GX38">
        <f t="shared" si="66"/>
        <v>0</v>
      </c>
      <c r="HA38">
        <v>0</v>
      </c>
      <c r="HB38">
        <v>0</v>
      </c>
      <c r="IK38">
        <v>0</v>
      </c>
    </row>
    <row r="39" spans="1:245">
      <c r="A39">
        <v>17</v>
      </c>
      <c r="B39">
        <v>1</v>
      </c>
      <c r="C39">
        <f>ROW(SmtRes!A80)</f>
        <v>80</v>
      </c>
      <c r="D39">
        <f>ROW(EtalonRes!A80)</f>
        <v>80</v>
      </c>
      <c r="E39" t="s">
        <v>53</v>
      </c>
      <c r="F39" t="s">
        <v>54</v>
      </c>
      <c r="G39" t="s">
        <v>55</v>
      </c>
      <c r="H39" t="s">
        <v>56</v>
      </c>
      <c r="I39">
        <f>ROUND(2/100,2)</f>
        <v>0.02</v>
      </c>
      <c r="J39">
        <v>0</v>
      </c>
      <c r="O39">
        <f t="shared" si="28"/>
        <v>5.45</v>
      </c>
      <c r="P39">
        <f t="shared" si="29"/>
        <v>2.08</v>
      </c>
      <c r="Q39">
        <f t="shared" si="30"/>
        <v>0.04</v>
      </c>
      <c r="R39">
        <f t="shared" si="31"/>
        <v>0.01</v>
      </c>
      <c r="S39">
        <f t="shared" si="32"/>
        <v>3.33</v>
      </c>
      <c r="T39">
        <f t="shared" si="33"/>
        <v>0</v>
      </c>
      <c r="U39">
        <f t="shared" si="34"/>
        <v>0.33600000000000002</v>
      </c>
      <c r="V39">
        <f t="shared" si="35"/>
        <v>4.0000000000000002E-4</v>
      </c>
      <c r="W39">
        <f t="shared" si="36"/>
        <v>0</v>
      </c>
      <c r="X39">
        <f t="shared" si="37"/>
        <v>2.71</v>
      </c>
      <c r="Y39">
        <f t="shared" si="38"/>
        <v>1.74</v>
      </c>
      <c r="AA39">
        <v>38216760</v>
      </c>
      <c r="AB39">
        <f t="shared" si="39"/>
        <v>272.63</v>
      </c>
      <c r="AC39">
        <f t="shared" si="40"/>
        <v>104.19</v>
      </c>
      <c r="AD39">
        <f t="shared" si="41"/>
        <v>1.78</v>
      </c>
      <c r="AE39">
        <f t="shared" si="42"/>
        <v>0.26</v>
      </c>
      <c r="AF39">
        <f t="shared" si="43"/>
        <v>166.66</v>
      </c>
      <c r="AG39">
        <f t="shared" si="44"/>
        <v>0</v>
      </c>
      <c r="AH39">
        <f t="shared" si="45"/>
        <v>16.8</v>
      </c>
      <c r="AI39">
        <f t="shared" si="46"/>
        <v>0.02</v>
      </c>
      <c r="AJ39">
        <f t="shared" si="47"/>
        <v>0</v>
      </c>
      <c r="AK39">
        <v>272.63</v>
      </c>
      <c r="AL39">
        <v>104.19</v>
      </c>
      <c r="AM39">
        <v>1.78</v>
      </c>
      <c r="AN39">
        <v>0.26</v>
      </c>
      <c r="AO39">
        <v>166.66</v>
      </c>
      <c r="AP39">
        <v>0</v>
      </c>
      <c r="AQ39">
        <v>16.8</v>
      </c>
      <c r="AR39">
        <v>0.02</v>
      </c>
      <c r="AS39">
        <v>0</v>
      </c>
      <c r="AT39">
        <v>81</v>
      </c>
      <c r="AU39">
        <v>52</v>
      </c>
      <c r="AV39">
        <v>1</v>
      </c>
      <c r="AW39">
        <v>1</v>
      </c>
      <c r="AZ39">
        <v>1</v>
      </c>
      <c r="BA39">
        <v>1</v>
      </c>
      <c r="BB39">
        <v>1</v>
      </c>
      <c r="BC39">
        <v>1</v>
      </c>
      <c r="BD39" t="s">
        <v>3</v>
      </c>
      <c r="BE39" t="s">
        <v>3</v>
      </c>
      <c r="BF39" t="s">
        <v>3</v>
      </c>
      <c r="BG39" t="s">
        <v>3</v>
      </c>
      <c r="BH39">
        <v>0</v>
      </c>
      <c r="BI39">
        <v>2</v>
      </c>
      <c r="BJ39" t="s">
        <v>57</v>
      </c>
      <c r="BM39">
        <v>108001</v>
      </c>
      <c r="BN39">
        <v>0</v>
      </c>
      <c r="BO39" t="s">
        <v>3</v>
      </c>
      <c r="BP39">
        <v>0</v>
      </c>
      <c r="BQ39">
        <v>3</v>
      </c>
      <c r="BR39">
        <v>0</v>
      </c>
      <c r="BS39">
        <v>1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3</v>
      </c>
      <c r="BZ39">
        <v>95</v>
      </c>
      <c r="CA39">
        <v>65</v>
      </c>
      <c r="CF39">
        <v>0</v>
      </c>
      <c r="CG39">
        <v>0</v>
      </c>
      <c r="CM39">
        <v>0</v>
      </c>
      <c r="CN39" t="s">
        <v>3</v>
      </c>
      <c r="CO39">
        <v>0</v>
      </c>
      <c r="CP39">
        <f t="shared" si="48"/>
        <v>5.45</v>
      </c>
      <c r="CQ39">
        <f t="shared" si="49"/>
        <v>104.19</v>
      </c>
      <c r="CR39">
        <f t="shared" si="50"/>
        <v>1.78</v>
      </c>
      <c r="CS39">
        <f t="shared" si="51"/>
        <v>0.26</v>
      </c>
      <c r="CT39">
        <f t="shared" si="52"/>
        <v>166.66</v>
      </c>
      <c r="CU39">
        <f t="shared" si="53"/>
        <v>0</v>
      </c>
      <c r="CV39">
        <f t="shared" si="54"/>
        <v>16.8</v>
      </c>
      <c r="CW39">
        <f t="shared" si="55"/>
        <v>0.02</v>
      </c>
      <c r="CX39">
        <f t="shared" si="56"/>
        <v>0</v>
      </c>
      <c r="CY39">
        <f t="shared" si="57"/>
        <v>2.7053999999999996</v>
      </c>
      <c r="CZ39">
        <f t="shared" si="58"/>
        <v>1.7368000000000001</v>
      </c>
      <c r="DC39" t="s">
        <v>3</v>
      </c>
      <c r="DD39" t="s">
        <v>3</v>
      </c>
      <c r="DE39" t="s">
        <v>3</v>
      </c>
      <c r="DF39" t="s">
        <v>3</v>
      </c>
      <c r="DG39" t="s">
        <v>3</v>
      </c>
      <c r="DH39" t="s">
        <v>3</v>
      </c>
      <c r="DI39" t="s">
        <v>3</v>
      </c>
      <c r="DJ39" t="s">
        <v>3</v>
      </c>
      <c r="DK39" t="s">
        <v>3</v>
      </c>
      <c r="DL39" t="s">
        <v>3</v>
      </c>
      <c r="DM39" t="s">
        <v>3</v>
      </c>
      <c r="DN39">
        <v>0</v>
      </c>
      <c r="DO39">
        <v>0</v>
      </c>
      <c r="DP39">
        <v>1</v>
      </c>
      <c r="DQ39">
        <v>1</v>
      </c>
      <c r="DU39">
        <v>1013</v>
      </c>
      <c r="DV39" t="s">
        <v>56</v>
      </c>
      <c r="DW39" t="s">
        <v>56</v>
      </c>
      <c r="DX39">
        <v>1</v>
      </c>
      <c r="EE39">
        <v>36773490</v>
      </c>
      <c r="EF39">
        <v>3</v>
      </c>
      <c r="EG39" t="s">
        <v>22</v>
      </c>
      <c r="EH39">
        <v>0</v>
      </c>
      <c r="EI39" t="s">
        <v>3</v>
      </c>
      <c r="EJ39">
        <v>2</v>
      </c>
      <c r="EK39">
        <v>108001</v>
      </c>
      <c r="EL39" t="s">
        <v>23</v>
      </c>
      <c r="EM39" t="s">
        <v>24</v>
      </c>
      <c r="EO39" t="s">
        <v>3</v>
      </c>
      <c r="EQ39">
        <v>0</v>
      </c>
      <c r="ER39">
        <v>272.63</v>
      </c>
      <c r="ES39">
        <v>104.19</v>
      </c>
      <c r="ET39">
        <v>1.78</v>
      </c>
      <c r="EU39">
        <v>0.26</v>
      </c>
      <c r="EV39">
        <v>166.66</v>
      </c>
      <c r="EW39">
        <v>16.8</v>
      </c>
      <c r="EX39">
        <v>0.02</v>
      </c>
      <c r="EY39">
        <v>0</v>
      </c>
      <c r="FQ39">
        <v>0</v>
      </c>
      <c r="FR39">
        <f t="shared" si="59"/>
        <v>0</v>
      </c>
      <c r="FS39">
        <v>0</v>
      </c>
      <c r="FV39" t="s">
        <v>25</v>
      </c>
      <c r="FW39" t="s">
        <v>26</v>
      </c>
      <c r="FX39">
        <v>95</v>
      </c>
      <c r="FY39">
        <v>65</v>
      </c>
      <c r="GA39" t="s">
        <v>3</v>
      </c>
      <c r="GD39">
        <v>0</v>
      </c>
      <c r="GF39">
        <v>-2088296893</v>
      </c>
      <c r="GG39">
        <v>2</v>
      </c>
      <c r="GH39">
        <v>1</v>
      </c>
      <c r="GI39">
        <v>-2</v>
      </c>
      <c r="GJ39">
        <v>0</v>
      </c>
      <c r="GK39">
        <f>ROUND(R39*(R12)/100,2)</f>
        <v>0</v>
      </c>
      <c r="GL39">
        <f t="shared" si="60"/>
        <v>0</v>
      </c>
      <c r="GM39">
        <f t="shared" si="61"/>
        <v>9.9</v>
      </c>
      <c r="GN39">
        <f t="shared" si="62"/>
        <v>0</v>
      </c>
      <c r="GO39">
        <f t="shared" si="63"/>
        <v>9.9</v>
      </c>
      <c r="GP39">
        <f t="shared" si="64"/>
        <v>0</v>
      </c>
      <c r="GR39">
        <v>0</v>
      </c>
      <c r="GS39">
        <v>3</v>
      </c>
      <c r="GT39">
        <v>0</v>
      </c>
      <c r="GU39" t="s">
        <v>3</v>
      </c>
      <c r="GV39">
        <f t="shared" si="65"/>
        <v>0</v>
      </c>
      <c r="GW39">
        <v>1</v>
      </c>
      <c r="GX39">
        <f t="shared" si="66"/>
        <v>0</v>
      </c>
      <c r="HA39">
        <v>0</v>
      </c>
      <c r="HB39">
        <v>0</v>
      </c>
      <c r="IK39">
        <v>0</v>
      </c>
    </row>
    <row r="40" spans="1:245">
      <c r="A40">
        <v>17</v>
      </c>
      <c r="B40">
        <v>1</v>
      </c>
      <c r="C40">
        <f>ROW(SmtRes!A94)</f>
        <v>94</v>
      </c>
      <c r="D40">
        <f>ROW(EtalonRes!A94)</f>
        <v>94</v>
      </c>
      <c r="E40" t="s">
        <v>58</v>
      </c>
      <c r="F40" t="s">
        <v>59</v>
      </c>
      <c r="G40" t="s">
        <v>60</v>
      </c>
      <c r="H40" t="s">
        <v>56</v>
      </c>
      <c r="I40">
        <f>ROUND(3/100,2)</f>
        <v>0.03</v>
      </c>
      <c r="J40">
        <v>0</v>
      </c>
      <c r="O40">
        <f t="shared" si="28"/>
        <v>14.64</v>
      </c>
      <c r="P40">
        <f t="shared" si="29"/>
        <v>3.85</v>
      </c>
      <c r="Q40">
        <f t="shared" si="30"/>
        <v>0.46</v>
      </c>
      <c r="R40">
        <f t="shared" si="31"/>
        <v>0.01</v>
      </c>
      <c r="S40">
        <f t="shared" si="32"/>
        <v>10.33</v>
      </c>
      <c r="T40">
        <f t="shared" si="33"/>
        <v>0</v>
      </c>
      <c r="U40">
        <f t="shared" si="34"/>
        <v>1.0410000000000001</v>
      </c>
      <c r="V40">
        <f t="shared" si="35"/>
        <v>5.9999999999999995E-4</v>
      </c>
      <c r="W40">
        <f t="shared" si="36"/>
        <v>0</v>
      </c>
      <c r="X40">
        <f t="shared" si="37"/>
        <v>8.3800000000000008</v>
      </c>
      <c r="Y40">
        <f t="shared" si="38"/>
        <v>5.38</v>
      </c>
      <c r="AA40">
        <v>38216760</v>
      </c>
      <c r="AB40">
        <f t="shared" si="39"/>
        <v>487.83</v>
      </c>
      <c r="AC40">
        <f t="shared" si="40"/>
        <v>128.29</v>
      </c>
      <c r="AD40">
        <f t="shared" si="41"/>
        <v>15.32</v>
      </c>
      <c r="AE40">
        <f t="shared" si="42"/>
        <v>0.26</v>
      </c>
      <c r="AF40">
        <f t="shared" si="43"/>
        <v>344.22</v>
      </c>
      <c r="AG40">
        <f t="shared" si="44"/>
        <v>0</v>
      </c>
      <c r="AH40">
        <f t="shared" si="45"/>
        <v>34.700000000000003</v>
      </c>
      <c r="AI40">
        <f t="shared" si="46"/>
        <v>0.02</v>
      </c>
      <c r="AJ40">
        <f t="shared" si="47"/>
        <v>0</v>
      </c>
      <c r="AK40">
        <v>487.83</v>
      </c>
      <c r="AL40">
        <v>128.29</v>
      </c>
      <c r="AM40">
        <v>15.32</v>
      </c>
      <c r="AN40">
        <v>0.26</v>
      </c>
      <c r="AO40">
        <v>344.22</v>
      </c>
      <c r="AP40">
        <v>0</v>
      </c>
      <c r="AQ40">
        <v>34.700000000000003</v>
      </c>
      <c r="AR40">
        <v>0.02</v>
      </c>
      <c r="AS40">
        <v>0</v>
      </c>
      <c r="AT40">
        <v>81</v>
      </c>
      <c r="AU40">
        <v>52</v>
      </c>
      <c r="AV40">
        <v>1</v>
      </c>
      <c r="AW40">
        <v>1</v>
      </c>
      <c r="AZ40">
        <v>1</v>
      </c>
      <c r="BA40">
        <v>1</v>
      </c>
      <c r="BB40">
        <v>1</v>
      </c>
      <c r="BC40">
        <v>1</v>
      </c>
      <c r="BD40" t="s">
        <v>3</v>
      </c>
      <c r="BE40" t="s">
        <v>3</v>
      </c>
      <c r="BF40" t="s">
        <v>3</v>
      </c>
      <c r="BG40" t="s">
        <v>3</v>
      </c>
      <c r="BH40">
        <v>0</v>
      </c>
      <c r="BI40">
        <v>2</v>
      </c>
      <c r="BJ40" t="s">
        <v>61</v>
      </c>
      <c r="BM40">
        <v>108001</v>
      </c>
      <c r="BN40">
        <v>0</v>
      </c>
      <c r="BO40" t="s">
        <v>3</v>
      </c>
      <c r="BP40">
        <v>0</v>
      </c>
      <c r="BQ40">
        <v>3</v>
      </c>
      <c r="BR40">
        <v>0</v>
      </c>
      <c r="BS40">
        <v>1</v>
      </c>
      <c r="BT40">
        <v>1</v>
      </c>
      <c r="BU40">
        <v>1</v>
      </c>
      <c r="BV40">
        <v>1</v>
      </c>
      <c r="BW40">
        <v>1</v>
      </c>
      <c r="BX40">
        <v>1</v>
      </c>
      <c r="BY40" t="s">
        <v>3</v>
      </c>
      <c r="BZ40">
        <v>95</v>
      </c>
      <c r="CA40">
        <v>65</v>
      </c>
      <c r="CF40">
        <v>0</v>
      </c>
      <c r="CG40">
        <v>0</v>
      </c>
      <c r="CM40">
        <v>0</v>
      </c>
      <c r="CN40" t="s">
        <v>3</v>
      </c>
      <c r="CO40">
        <v>0</v>
      </c>
      <c r="CP40">
        <f t="shared" si="48"/>
        <v>14.64</v>
      </c>
      <c r="CQ40">
        <f t="shared" si="49"/>
        <v>128.29</v>
      </c>
      <c r="CR40">
        <f t="shared" si="50"/>
        <v>15.32</v>
      </c>
      <c r="CS40">
        <f t="shared" si="51"/>
        <v>0.26</v>
      </c>
      <c r="CT40">
        <f t="shared" si="52"/>
        <v>344.22</v>
      </c>
      <c r="CU40">
        <f t="shared" si="53"/>
        <v>0</v>
      </c>
      <c r="CV40">
        <f t="shared" si="54"/>
        <v>34.700000000000003</v>
      </c>
      <c r="CW40">
        <f t="shared" si="55"/>
        <v>0.02</v>
      </c>
      <c r="CX40">
        <f t="shared" si="56"/>
        <v>0</v>
      </c>
      <c r="CY40">
        <f t="shared" si="57"/>
        <v>8.3753999999999991</v>
      </c>
      <c r="CZ40">
        <f t="shared" si="58"/>
        <v>5.3767999999999994</v>
      </c>
      <c r="DC40" t="s">
        <v>3</v>
      </c>
      <c r="DD40" t="s">
        <v>3</v>
      </c>
      <c r="DE40" t="s">
        <v>3</v>
      </c>
      <c r="DF40" t="s">
        <v>3</v>
      </c>
      <c r="DG40" t="s">
        <v>3</v>
      </c>
      <c r="DH40" t="s">
        <v>3</v>
      </c>
      <c r="DI40" t="s">
        <v>3</v>
      </c>
      <c r="DJ40" t="s">
        <v>3</v>
      </c>
      <c r="DK40" t="s">
        <v>3</v>
      </c>
      <c r="DL40" t="s">
        <v>3</v>
      </c>
      <c r="DM40" t="s">
        <v>3</v>
      </c>
      <c r="DN40">
        <v>0</v>
      </c>
      <c r="DO40">
        <v>0</v>
      </c>
      <c r="DP40">
        <v>1</v>
      </c>
      <c r="DQ40">
        <v>1</v>
      </c>
      <c r="DU40">
        <v>1013</v>
      </c>
      <c r="DV40" t="s">
        <v>56</v>
      </c>
      <c r="DW40" t="s">
        <v>56</v>
      </c>
      <c r="DX40">
        <v>1</v>
      </c>
      <c r="EE40">
        <v>36773490</v>
      </c>
      <c r="EF40">
        <v>3</v>
      </c>
      <c r="EG40" t="s">
        <v>22</v>
      </c>
      <c r="EH40">
        <v>0</v>
      </c>
      <c r="EI40" t="s">
        <v>3</v>
      </c>
      <c r="EJ40">
        <v>2</v>
      </c>
      <c r="EK40">
        <v>108001</v>
      </c>
      <c r="EL40" t="s">
        <v>23</v>
      </c>
      <c r="EM40" t="s">
        <v>24</v>
      </c>
      <c r="EO40" t="s">
        <v>3</v>
      </c>
      <c r="EQ40">
        <v>0</v>
      </c>
      <c r="ER40">
        <v>487.83</v>
      </c>
      <c r="ES40">
        <v>128.29</v>
      </c>
      <c r="ET40">
        <v>15.32</v>
      </c>
      <c r="EU40">
        <v>0.26</v>
      </c>
      <c r="EV40">
        <v>344.22</v>
      </c>
      <c r="EW40">
        <v>34.700000000000003</v>
      </c>
      <c r="EX40">
        <v>0.02</v>
      </c>
      <c r="EY40">
        <v>0</v>
      </c>
      <c r="FQ40">
        <v>0</v>
      </c>
      <c r="FR40">
        <f t="shared" si="59"/>
        <v>0</v>
      </c>
      <c r="FS40">
        <v>0</v>
      </c>
      <c r="FV40" t="s">
        <v>25</v>
      </c>
      <c r="FW40" t="s">
        <v>26</v>
      </c>
      <c r="FX40">
        <v>95</v>
      </c>
      <c r="FY40">
        <v>65</v>
      </c>
      <c r="GA40" t="s">
        <v>3</v>
      </c>
      <c r="GD40">
        <v>0</v>
      </c>
      <c r="GF40">
        <v>1893479010</v>
      </c>
      <c r="GG40">
        <v>2</v>
      </c>
      <c r="GH40">
        <v>1</v>
      </c>
      <c r="GI40">
        <v>-2</v>
      </c>
      <c r="GJ40">
        <v>0</v>
      </c>
      <c r="GK40">
        <f>ROUND(R40*(R12)/100,2)</f>
        <v>0</v>
      </c>
      <c r="GL40">
        <f t="shared" si="60"/>
        <v>0</v>
      </c>
      <c r="GM40">
        <f t="shared" si="61"/>
        <v>28.4</v>
      </c>
      <c r="GN40">
        <f t="shared" si="62"/>
        <v>0</v>
      </c>
      <c r="GO40">
        <f t="shared" si="63"/>
        <v>28.4</v>
      </c>
      <c r="GP40">
        <f t="shared" si="64"/>
        <v>0</v>
      </c>
      <c r="GR40">
        <v>0</v>
      </c>
      <c r="GS40">
        <v>3</v>
      </c>
      <c r="GT40">
        <v>0</v>
      </c>
      <c r="GU40" t="s">
        <v>3</v>
      </c>
      <c r="GV40">
        <f t="shared" si="65"/>
        <v>0</v>
      </c>
      <c r="GW40">
        <v>1</v>
      </c>
      <c r="GX40">
        <f t="shared" si="66"/>
        <v>0</v>
      </c>
      <c r="HA40">
        <v>0</v>
      </c>
      <c r="HB40">
        <v>0</v>
      </c>
      <c r="IK40">
        <v>0</v>
      </c>
    </row>
    <row r="42" spans="1:245">
      <c r="A42" s="2">
        <v>51</v>
      </c>
      <c r="B42" s="2">
        <f>B28</f>
        <v>1</v>
      </c>
      <c r="C42" s="2">
        <f>A28</f>
        <v>5</v>
      </c>
      <c r="D42" s="2">
        <f>ROW(A28)</f>
        <v>28</v>
      </c>
      <c r="E42" s="2"/>
      <c r="F42" s="2" t="str">
        <f>IF(F28&lt;&gt;"",F28,"")</f>
        <v>Новый подраздел</v>
      </c>
      <c r="G42" s="2" t="str">
        <f>IF(G28&lt;&gt;"",G28,"")</f>
        <v>1. Монтажные работы</v>
      </c>
      <c r="H42" s="2">
        <v>0</v>
      </c>
      <c r="I42" s="2"/>
      <c r="J42" s="2"/>
      <c r="K42" s="2"/>
      <c r="L42" s="2"/>
      <c r="M42" s="2"/>
      <c r="N42" s="2"/>
      <c r="O42" s="2">
        <f t="shared" ref="O42:T42" si="67">ROUND(AB42,2)</f>
        <v>304.39999999999998</v>
      </c>
      <c r="P42" s="2">
        <f t="shared" si="67"/>
        <v>132.53</v>
      </c>
      <c r="Q42" s="2">
        <f t="shared" si="67"/>
        <v>54.5</v>
      </c>
      <c r="R42" s="2">
        <f t="shared" si="67"/>
        <v>5.3</v>
      </c>
      <c r="S42" s="2">
        <f t="shared" si="67"/>
        <v>117.37</v>
      </c>
      <c r="T42" s="2">
        <f t="shared" si="67"/>
        <v>0</v>
      </c>
      <c r="U42" s="2">
        <f>AH42</f>
        <v>12.225600000000002</v>
      </c>
      <c r="V42" s="2">
        <f>AI42</f>
        <v>0.46419999999999995</v>
      </c>
      <c r="W42" s="2">
        <f>ROUND(AJ42,2)</f>
        <v>0</v>
      </c>
      <c r="X42" s="2">
        <f>ROUND(AK42,2)</f>
        <v>99.37</v>
      </c>
      <c r="Y42" s="2">
        <f>ROUND(AL42,2)</f>
        <v>63.79</v>
      </c>
      <c r="Z42" s="2"/>
      <c r="AA42" s="2"/>
      <c r="AB42" s="2">
        <f>ROUND(SUMIF(AA32:AA40,"=38216760",O32:O40),2)</f>
        <v>304.39999999999998</v>
      </c>
      <c r="AC42" s="2">
        <f>ROUND(SUMIF(AA32:AA40,"=38216760",P32:P40),2)</f>
        <v>132.53</v>
      </c>
      <c r="AD42" s="2">
        <f>ROUND(SUMIF(AA32:AA40,"=38216760",Q32:Q40),2)</f>
        <v>54.5</v>
      </c>
      <c r="AE42" s="2">
        <f>ROUND(SUMIF(AA32:AA40,"=38216760",R32:R40),2)</f>
        <v>5.3</v>
      </c>
      <c r="AF42" s="2">
        <f>ROUND(SUMIF(AA32:AA40,"=38216760",S32:S40),2)</f>
        <v>117.37</v>
      </c>
      <c r="AG42" s="2">
        <f>ROUND(SUMIF(AA32:AA40,"=38216760",T32:T40),2)</f>
        <v>0</v>
      </c>
      <c r="AH42" s="2">
        <f>SUMIF(AA32:AA40,"=38216760",U32:U40)</f>
        <v>12.225600000000002</v>
      </c>
      <c r="AI42" s="2">
        <f>SUMIF(AA32:AA40,"=38216760",V32:V40)</f>
        <v>0.46419999999999995</v>
      </c>
      <c r="AJ42" s="2">
        <f>ROUND(SUMIF(AA32:AA40,"=38216760",W32:W40),2)</f>
        <v>0</v>
      </c>
      <c r="AK42" s="2">
        <f>ROUND(SUMIF(AA32:AA40,"=38216760",X32:X40),2)</f>
        <v>99.37</v>
      </c>
      <c r="AL42" s="2">
        <f>ROUND(SUMIF(AA32:AA40,"=38216760",Y32:Y40),2)</f>
        <v>63.79</v>
      </c>
      <c r="AM42" s="2"/>
      <c r="AN42" s="2"/>
      <c r="AO42" s="2">
        <f t="shared" ref="AO42:BC42" si="68">ROUND(BX42,2)</f>
        <v>0</v>
      </c>
      <c r="AP42" s="2">
        <f t="shared" si="68"/>
        <v>0</v>
      </c>
      <c r="AQ42" s="2">
        <f t="shared" si="68"/>
        <v>0</v>
      </c>
      <c r="AR42" s="2">
        <f t="shared" si="68"/>
        <v>467.56</v>
      </c>
      <c r="AS42" s="2">
        <f t="shared" si="68"/>
        <v>0</v>
      </c>
      <c r="AT42" s="2">
        <f t="shared" si="68"/>
        <v>467.56</v>
      </c>
      <c r="AU42" s="2">
        <f t="shared" si="68"/>
        <v>0</v>
      </c>
      <c r="AV42" s="2">
        <f t="shared" si="68"/>
        <v>132.53</v>
      </c>
      <c r="AW42" s="2">
        <f t="shared" si="68"/>
        <v>132.53</v>
      </c>
      <c r="AX42" s="2">
        <f t="shared" si="68"/>
        <v>0</v>
      </c>
      <c r="AY42" s="2">
        <f t="shared" si="68"/>
        <v>132.53</v>
      </c>
      <c r="AZ42" s="2">
        <f t="shared" si="68"/>
        <v>0</v>
      </c>
      <c r="BA42" s="2">
        <f t="shared" si="68"/>
        <v>0</v>
      </c>
      <c r="BB42" s="2">
        <f t="shared" si="68"/>
        <v>0</v>
      </c>
      <c r="BC42" s="2">
        <f t="shared" si="68"/>
        <v>0</v>
      </c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>
        <f>ROUND(SUMIF(AA32:AA40,"=38216760",FQ32:FQ40),2)</f>
        <v>0</v>
      </c>
      <c r="BY42" s="2">
        <f>ROUND(SUMIF(AA32:AA40,"=38216760",FR32:FR40),2)</f>
        <v>0</v>
      </c>
      <c r="BZ42" s="2">
        <f>ROUND(SUMIF(AA32:AA40,"=38216760",GL32:GL40),2)</f>
        <v>0</v>
      </c>
      <c r="CA42" s="2">
        <f>ROUND(SUMIF(AA32:AA40,"=38216760",GM32:GM40),2)</f>
        <v>467.56</v>
      </c>
      <c r="CB42" s="2">
        <f>ROUND(SUMIF(AA32:AA40,"=38216760",GN32:GN40),2)</f>
        <v>0</v>
      </c>
      <c r="CC42" s="2">
        <f>ROUND(SUMIF(AA32:AA40,"=38216760",GO32:GO40),2)</f>
        <v>467.56</v>
      </c>
      <c r="CD42" s="2">
        <f>ROUND(SUMIF(AA32:AA40,"=38216760",GP32:GP40),2)</f>
        <v>0</v>
      </c>
      <c r="CE42" s="2">
        <f>AC42-BX42</f>
        <v>132.53</v>
      </c>
      <c r="CF42" s="2">
        <f>AC42-BY42</f>
        <v>132.53</v>
      </c>
      <c r="CG42" s="2">
        <f>BX42-BZ42</f>
        <v>0</v>
      </c>
      <c r="CH42" s="2">
        <f>AC42-BX42-BY42+BZ42</f>
        <v>132.53</v>
      </c>
      <c r="CI42" s="2">
        <f>BY42-BZ42</f>
        <v>0</v>
      </c>
      <c r="CJ42" s="2">
        <f>ROUND(SUMIF(AA32:AA40,"=38216760",GX32:GX40),2)</f>
        <v>0</v>
      </c>
      <c r="CK42" s="2">
        <f>ROUND(SUMIF(AA32:AA40,"=38216760",GY32:GY40),2)</f>
        <v>0</v>
      </c>
      <c r="CL42" s="2">
        <f>ROUND(SUMIF(AA32:AA40,"=38216760",GZ32:GZ40),2)</f>
        <v>0</v>
      </c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>
        <v>0</v>
      </c>
    </row>
    <row r="44" spans="1:245">
      <c r="A44" s="4">
        <v>50</v>
      </c>
      <c r="B44" s="4">
        <v>0</v>
      </c>
      <c r="C44" s="4">
        <v>0</v>
      </c>
      <c r="D44" s="4">
        <v>1</v>
      </c>
      <c r="E44" s="4">
        <v>201</v>
      </c>
      <c r="F44" s="4">
        <f>ROUND(Source!O42,O44)</f>
        <v>304.39999999999998</v>
      </c>
      <c r="G44" s="4" t="s">
        <v>62</v>
      </c>
      <c r="H44" s="4" t="s">
        <v>63</v>
      </c>
      <c r="I44" s="4"/>
      <c r="J44" s="4"/>
      <c r="K44" s="4">
        <v>201</v>
      </c>
      <c r="L44" s="4">
        <v>1</v>
      </c>
      <c r="M44" s="4">
        <v>3</v>
      </c>
      <c r="N44" s="4" t="s">
        <v>3</v>
      </c>
      <c r="O44" s="4">
        <v>2</v>
      </c>
      <c r="P44" s="4"/>
      <c r="Q44" s="4"/>
      <c r="R44" s="4"/>
      <c r="S44" s="4"/>
      <c r="T44" s="4"/>
      <c r="U44" s="4"/>
      <c r="V44" s="4"/>
      <c r="W44" s="4"/>
    </row>
    <row r="45" spans="1:245">
      <c r="A45" s="4">
        <v>50</v>
      </c>
      <c r="B45" s="4">
        <v>0</v>
      </c>
      <c r="C45" s="4">
        <v>0</v>
      </c>
      <c r="D45" s="4">
        <v>1</v>
      </c>
      <c r="E45" s="4">
        <v>202</v>
      </c>
      <c r="F45" s="4">
        <f>ROUND(Source!P42,O45)</f>
        <v>132.53</v>
      </c>
      <c r="G45" s="4" t="s">
        <v>64</v>
      </c>
      <c r="H45" s="4" t="s">
        <v>65</v>
      </c>
      <c r="I45" s="4"/>
      <c r="J45" s="4"/>
      <c r="K45" s="4">
        <v>202</v>
      </c>
      <c r="L45" s="4">
        <v>2</v>
      </c>
      <c r="M45" s="4">
        <v>3</v>
      </c>
      <c r="N45" s="4" t="s">
        <v>3</v>
      </c>
      <c r="O45" s="4">
        <v>2</v>
      </c>
      <c r="P45" s="4"/>
      <c r="Q45" s="4"/>
      <c r="R45" s="4"/>
      <c r="S45" s="4"/>
      <c r="T45" s="4"/>
      <c r="U45" s="4"/>
      <c r="V45" s="4"/>
      <c r="W45" s="4"/>
    </row>
    <row r="46" spans="1:245">
      <c r="A46" s="4">
        <v>50</v>
      </c>
      <c r="B46" s="4">
        <v>0</v>
      </c>
      <c r="C46" s="4">
        <v>0</v>
      </c>
      <c r="D46" s="4">
        <v>1</v>
      </c>
      <c r="E46" s="4">
        <v>222</v>
      </c>
      <c r="F46" s="4">
        <f>ROUND(Source!AO42,O46)</f>
        <v>0</v>
      </c>
      <c r="G46" s="4" t="s">
        <v>66</v>
      </c>
      <c r="H46" s="4" t="s">
        <v>67</v>
      </c>
      <c r="I46" s="4"/>
      <c r="J46" s="4"/>
      <c r="K46" s="4">
        <v>222</v>
      </c>
      <c r="L46" s="4">
        <v>3</v>
      </c>
      <c r="M46" s="4">
        <v>3</v>
      </c>
      <c r="N46" s="4" t="s">
        <v>3</v>
      </c>
      <c r="O46" s="4">
        <v>2</v>
      </c>
      <c r="P46" s="4"/>
      <c r="Q46" s="4"/>
      <c r="R46" s="4"/>
      <c r="S46" s="4"/>
      <c r="T46" s="4"/>
      <c r="U46" s="4"/>
      <c r="V46" s="4"/>
      <c r="W46" s="4"/>
    </row>
    <row r="47" spans="1:245">
      <c r="A47" s="4">
        <v>50</v>
      </c>
      <c r="B47" s="4">
        <v>0</v>
      </c>
      <c r="C47" s="4">
        <v>0</v>
      </c>
      <c r="D47" s="4">
        <v>1</v>
      </c>
      <c r="E47" s="4">
        <v>225</v>
      </c>
      <c r="F47" s="4">
        <f>ROUND(Source!AV42,O47)</f>
        <v>132.53</v>
      </c>
      <c r="G47" s="4" t="s">
        <v>68</v>
      </c>
      <c r="H47" s="4" t="s">
        <v>69</v>
      </c>
      <c r="I47" s="4"/>
      <c r="J47" s="4"/>
      <c r="K47" s="4">
        <v>225</v>
      </c>
      <c r="L47" s="4">
        <v>4</v>
      </c>
      <c r="M47" s="4">
        <v>3</v>
      </c>
      <c r="N47" s="4" t="s">
        <v>3</v>
      </c>
      <c r="O47" s="4">
        <v>2</v>
      </c>
      <c r="P47" s="4"/>
      <c r="Q47" s="4"/>
      <c r="R47" s="4"/>
      <c r="S47" s="4"/>
      <c r="T47" s="4"/>
      <c r="U47" s="4"/>
      <c r="V47" s="4"/>
      <c r="W47" s="4"/>
    </row>
    <row r="48" spans="1:245">
      <c r="A48" s="4">
        <v>50</v>
      </c>
      <c r="B48" s="4">
        <v>0</v>
      </c>
      <c r="C48" s="4">
        <v>0</v>
      </c>
      <c r="D48" s="4">
        <v>1</v>
      </c>
      <c r="E48" s="4">
        <v>226</v>
      </c>
      <c r="F48" s="4">
        <f>ROUND(Source!AW42,O48)</f>
        <v>132.53</v>
      </c>
      <c r="G48" s="4" t="s">
        <v>70</v>
      </c>
      <c r="H48" s="4" t="s">
        <v>71</v>
      </c>
      <c r="I48" s="4"/>
      <c r="J48" s="4"/>
      <c r="K48" s="4">
        <v>226</v>
      </c>
      <c r="L48" s="4">
        <v>5</v>
      </c>
      <c r="M48" s="4">
        <v>3</v>
      </c>
      <c r="N48" s="4" t="s">
        <v>3</v>
      </c>
      <c r="O48" s="4">
        <v>2</v>
      </c>
      <c r="P48" s="4"/>
      <c r="Q48" s="4"/>
      <c r="R48" s="4"/>
      <c r="S48" s="4"/>
      <c r="T48" s="4"/>
      <c r="U48" s="4"/>
      <c r="V48" s="4"/>
      <c r="W48" s="4"/>
    </row>
    <row r="49" spans="1:23">
      <c r="A49" s="4">
        <v>50</v>
      </c>
      <c r="B49" s="4">
        <v>0</v>
      </c>
      <c r="C49" s="4">
        <v>0</v>
      </c>
      <c r="D49" s="4">
        <v>1</v>
      </c>
      <c r="E49" s="4">
        <v>227</v>
      </c>
      <c r="F49" s="4">
        <f>ROUND(Source!AX42,O49)</f>
        <v>0</v>
      </c>
      <c r="G49" s="4" t="s">
        <v>72</v>
      </c>
      <c r="H49" s="4" t="s">
        <v>73</v>
      </c>
      <c r="I49" s="4"/>
      <c r="J49" s="4"/>
      <c r="K49" s="4">
        <v>227</v>
      </c>
      <c r="L49" s="4">
        <v>6</v>
      </c>
      <c r="M49" s="4">
        <v>3</v>
      </c>
      <c r="N49" s="4" t="s">
        <v>3</v>
      </c>
      <c r="O49" s="4">
        <v>2</v>
      </c>
      <c r="P49" s="4"/>
      <c r="Q49" s="4"/>
      <c r="R49" s="4"/>
      <c r="S49" s="4"/>
      <c r="T49" s="4"/>
      <c r="U49" s="4"/>
      <c r="V49" s="4"/>
      <c r="W49" s="4"/>
    </row>
    <row r="50" spans="1:23">
      <c r="A50" s="4">
        <v>50</v>
      </c>
      <c r="B50" s="4">
        <v>0</v>
      </c>
      <c r="C50" s="4">
        <v>0</v>
      </c>
      <c r="D50" s="4">
        <v>1</v>
      </c>
      <c r="E50" s="4">
        <v>228</v>
      </c>
      <c r="F50" s="4">
        <f>ROUND(Source!AY42,O50)</f>
        <v>132.53</v>
      </c>
      <c r="G50" s="4" t="s">
        <v>74</v>
      </c>
      <c r="H50" s="4" t="s">
        <v>75</v>
      </c>
      <c r="I50" s="4"/>
      <c r="J50" s="4"/>
      <c r="K50" s="4">
        <v>228</v>
      </c>
      <c r="L50" s="4">
        <v>7</v>
      </c>
      <c r="M50" s="4">
        <v>3</v>
      </c>
      <c r="N50" s="4" t="s">
        <v>3</v>
      </c>
      <c r="O50" s="4">
        <v>2</v>
      </c>
      <c r="P50" s="4"/>
      <c r="Q50" s="4"/>
      <c r="R50" s="4"/>
      <c r="S50" s="4"/>
      <c r="T50" s="4"/>
      <c r="U50" s="4"/>
      <c r="V50" s="4"/>
      <c r="W50" s="4"/>
    </row>
    <row r="51" spans="1:23">
      <c r="A51" s="4">
        <v>50</v>
      </c>
      <c r="B51" s="4">
        <v>0</v>
      </c>
      <c r="C51" s="4">
        <v>0</v>
      </c>
      <c r="D51" s="4">
        <v>1</v>
      </c>
      <c r="E51" s="4">
        <v>216</v>
      </c>
      <c r="F51" s="4">
        <f>ROUND(Source!AP42,O51)</f>
        <v>0</v>
      </c>
      <c r="G51" s="4" t="s">
        <v>76</v>
      </c>
      <c r="H51" s="4" t="s">
        <v>77</v>
      </c>
      <c r="I51" s="4"/>
      <c r="J51" s="4"/>
      <c r="K51" s="4">
        <v>216</v>
      </c>
      <c r="L51" s="4">
        <v>8</v>
      </c>
      <c r="M51" s="4">
        <v>3</v>
      </c>
      <c r="N51" s="4" t="s">
        <v>3</v>
      </c>
      <c r="O51" s="4">
        <v>2</v>
      </c>
      <c r="P51" s="4"/>
      <c r="Q51" s="4"/>
      <c r="R51" s="4"/>
      <c r="S51" s="4"/>
      <c r="T51" s="4"/>
      <c r="U51" s="4"/>
      <c r="V51" s="4"/>
      <c r="W51" s="4"/>
    </row>
    <row r="52" spans="1:23">
      <c r="A52" s="4">
        <v>50</v>
      </c>
      <c r="B52" s="4">
        <v>0</v>
      </c>
      <c r="C52" s="4">
        <v>0</v>
      </c>
      <c r="D52" s="4">
        <v>1</v>
      </c>
      <c r="E52" s="4">
        <v>223</v>
      </c>
      <c r="F52" s="4">
        <f>ROUND(Source!AQ42,O52)</f>
        <v>0</v>
      </c>
      <c r="G52" s="4" t="s">
        <v>78</v>
      </c>
      <c r="H52" s="4" t="s">
        <v>79</v>
      </c>
      <c r="I52" s="4"/>
      <c r="J52" s="4"/>
      <c r="K52" s="4">
        <v>223</v>
      </c>
      <c r="L52" s="4">
        <v>9</v>
      </c>
      <c r="M52" s="4">
        <v>3</v>
      </c>
      <c r="N52" s="4" t="s">
        <v>3</v>
      </c>
      <c r="O52" s="4">
        <v>2</v>
      </c>
      <c r="P52" s="4"/>
      <c r="Q52" s="4"/>
      <c r="R52" s="4"/>
      <c r="S52" s="4"/>
      <c r="T52" s="4"/>
      <c r="U52" s="4"/>
      <c r="V52" s="4"/>
      <c r="W52" s="4"/>
    </row>
    <row r="53" spans="1:23">
      <c r="A53" s="4">
        <v>50</v>
      </c>
      <c r="B53" s="4">
        <v>0</v>
      </c>
      <c r="C53" s="4">
        <v>0</v>
      </c>
      <c r="D53" s="4">
        <v>1</v>
      </c>
      <c r="E53" s="4">
        <v>229</v>
      </c>
      <c r="F53" s="4">
        <f>ROUND(Source!AZ42,O53)</f>
        <v>0</v>
      </c>
      <c r="G53" s="4" t="s">
        <v>80</v>
      </c>
      <c r="H53" s="4" t="s">
        <v>81</v>
      </c>
      <c r="I53" s="4"/>
      <c r="J53" s="4"/>
      <c r="K53" s="4">
        <v>229</v>
      </c>
      <c r="L53" s="4">
        <v>10</v>
      </c>
      <c r="M53" s="4">
        <v>3</v>
      </c>
      <c r="N53" s="4" t="s">
        <v>3</v>
      </c>
      <c r="O53" s="4">
        <v>2</v>
      </c>
      <c r="P53" s="4"/>
      <c r="Q53" s="4"/>
      <c r="R53" s="4"/>
      <c r="S53" s="4"/>
      <c r="T53" s="4"/>
      <c r="U53" s="4"/>
      <c r="V53" s="4"/>
      <c r="W53" s="4"/>
    </row>
    <row r="54" spans="1:23">
      <c r="A54" s="4">
        <v>50</v>
      </c>
      <c r="B54" s="4">
        <v>0</v>
      </c>
      <c r="C54" s="4">
        <v>0</v>
      </c>
      <c r="D54" s="4">
        <v>1</v>
      </c>
      <c r="E54" s="4">
        <v>203</v>
      </c>
      <c r="F54" s="4">
        <f>ROUND(Source!Q42,O54)</f>
        <v>54.5</v>
      </c>
      <c r="G54" s="4" t="s">
        <v>82</v>
      </c>
      <c r="H54" s="4" t="s">
        <v>83</v>
      </c>
      <c r="I54" s="4"/>
      <c r="J54" s="4"/>
      <c r="K54" s="4">
        <v>203</v>
      </c>
      <c r="L54" s="4">
        <v>11</v>
      </c>
      <c r="M54" s="4">
        <v>3</v>
      </c>
      <c r="N54" s="4" t="s">
        <v>3</v>
      </c>
      <c r="O54" s="4">
        <v>2</v>
      </c>
      <c r="P54" s="4"/>
      <c r="Q54" s="4"/>
      <c r="R54" s="4"/>
      <c r="S54" s="4"/>
      <c r="T54" s="4"/>
      <c r="U54" s="4"/>
      <c r="V54" s="4"/>
      <c r="W54" s="4"/>
    </row>
    <row r="55" spans="1:23">
      <c r="A55" s="4">
        <v>50</v>
      </c>
      <c r="B55" s="4">
        <v>0</v>
      </c>
      <c r="C55" s="4">
        <v>0</v>
      </c>
      <c r="D55" s="4">
        <v>1</v>
      </c>
      <c r="E55" s="4">
        <v>231</v>
      </c>
      <c r="F55" s="4">
        <f>ROUND(Source!BB42,O55)</f>
        <v>0</v>
      </c>
      <c r="G55" s="4" t="s">
        <v>84</v>
      </c>
      <c r="H55" s="4" t="s">
        <v>85</v>
      </c>
      <c r="I55" s="4"/>
      <c r="J55" s="4"/>
      <c r="K55" s="4">
        <v>231</v>
      </c>
      <c r="L55" s="4">
        <v>12</v>
      </c>
      <c r="M55" s="4">
        <v>3</v>
      </c>
      <c r="N55" s="4" t="s">
        <v>3</v>
      </c>
      <c r="O55" s="4">
        <v>2</v>
      </c>
      <c r="P55" s="4"/>
      <c r="Q55" s="4"/>
      <c r="R55" s="4"/>
      <c r="S55" s="4"/>
      <c r="T55" s="4"/>
      <c r="U55" s="4"/>
      <c r="V55" s="4"/>
      <c r="W55" s="4"/>
    </row>
    <row r="56" spans="1:23">
      <c r="A56" s="4">
        <v>50</v>
      </c>
      <c r="B56" s="4">
        <v>0</v>
      </c>
      <c r="C56" s="4">
        <v>0</v>
      </c>
      <c r="D56" s="4">
        <v>1</v>
      </c>
      <c r="E56" s="4">
        <v>204</v>
      </c>
      <c r="F56" s="4">
        <f>ROUND(Source!R42,O56)</f>
        <v>5.3</v>
      </c>
      <c r="G56" s="4" t="s">
        <v>86</v>
      </c>
      <c r="H56" s="4" t="s">
        <v>87</v>
      </c>
      <c r="I56" s="4"/>
      <c r="J56" s="4"/>
      <c r="K56" s="4">
        <v>204</v>
      </c>
      <c r="L56" s="4">
        <v>13</v>
      </c>
      <c r="M56" s="4">
        <v>3</v>
      </c>
      <c r="N56" s="4" t="s">
        <v>3</v>
      </c>
      <c r="O56" s="4">
        <v>2</v>
      </c>
      <c r="P56" s="4"/>
      <c r="Q56" s="4"/>
      <c r="R56" s="4"/>
      <c r="S56" s="4"/>
      <c r="T56" s="4"/>
      <c r="U56" s="4"/>
      <c r="V56" s="4"/>
      <c r="W56" s="4"/>
    </row>
    <row r="57" spans="1:23">
      <c r="A57" s="4">
        <v>50</v>
      </c>
      <c r="B57" s="4">
        <v>0</v>
      </c>
      <c r="C57" s="4">
        <v>0</v>
      </c>
      <c r="D57" s="4">
        <v>1</v>
      </c>
      <c r="E57" s="4">
        <v>205</v>
      </c>
      <c r="F57" s="4">
        <f>ROUND(Source!S42,O57)</f>
        <v>117.37</v>
      </c>
      <c r="G57" s="4" t="s">
        <v>88</v>
      </c>
      <c r="H57" s="4" t="s">
        <v>89</v>
      </c>
      <c r="I57" s="4"/>
      <c r="J57" s="4"/>
      <c r="K57" s="4">
        <v>205</v>
      </c>
      <c r="L57" s="4">
        <v>14</v>
      </c>
      <c r="M57" s="4">
        <v>3</v>
      </c>
      <c r="N57" s="4" t="s">
        <v>3</v>
      </c>
      <c r="O57" s="4">
        <v>2</v>
      </c>
      <c r="P57" s="4"/>
      <c r="Q57" s="4"/>
      <c r="R57" s="4"/>
      <c r="S57" s="4"/>
      <c r="T57" s="4"/>
      <c r="U57" s="4"/>
      <c r="V57" s="4"/>
      <c r="W57" s="4"/>
    </row>
    <row r="58" spans="1:23">
      <c r="A58" s="4">
        <v>50</v>
      </c>
      <c r="B58" s="4">
        <v>0</v>
      </c>
      <c r="C58" s="4">
        <v>0</v>
      </c>
      <c r="D58" s="4">
        <v>1</v>
      </c>
      <c r="E58" s="4">
        <v>232</v>
      </c>
      <c r="F58" s="4">
        <f>ROUND(Source!BC42,O58)</f>
        <v>0</v>
      </c>
      <c r="G58" s="4" t="s">
        <v>90</v>
      </c>
      <c r="H58" s="4" t="s">
        <v>91</v>
      </c>
      <c r="I58" s="4"/>
      <c r="J58" s="4"/>
      <c r="K58" s="4">
        <v>232</v>
      </c>
      <c r="L58" s="4">
        <v>15</v>
      </c>
      <c r="M58" s="4">
        <v>3</v>
      </c>
      <c r="N58" s="4" t="s">
        <v>3</v>
      </c>
      <c r="O58" s="4">
        <v>2</v>
      </c>
      <c r="P58" s="4"/>
      <c r="Q58" s="4"/>
      <c r="R58" s="4"/>
      <c r="S58" s="4"/>
      <c r="T58" s="4"/>
      <c r="U58" s="4"/>
      <c r="V58" s="4"/>
      <c r="W58" s="4"/>
    </row>
    <row r="59" spans="1:23">
      <c r="A59" s="4">
        <v>50</v>
      </c>
      <c r="B59" s="4">
        <v>0</v>
      </c>
      <c r="C59" s="4">
        <v>0</v>
      </c>
      <c r="D59" s="4">
        <v>1</v>
      </c>
      <c r="E59" s="4">
        <v>214</v>
      </c>
      <c r="F59" s="4">
        <f>ROUND(Source!AS42,O59)</f>
        <v>0</v>
      </c>
      <c r="G59" s="4" t="s">
        <v>92</v>
      </c>
      <c r="H59" s="4" t="s">
        <v>93</v>
      </c>
      <c r="I59" s="4"/>
      <c r="J59" s="4"/>
      <c r="K59" s="4">
        <v>214</v>
      </c>
      <c r="L59" s="4">
        <v>16</v>
      </c>
      <c r="M59" s="4">
        <v>3</v>
      </c>
      <c r="N59" s="4" t="s">
        <v>3</v>
      </c>
      <c r="O59" s="4">
        <v>2</v>
      </c>
      <c r="P59" s="4"/>
      <c r="Q59" s="4"/>
      <c r="R59" s="4"/>
      <c r="S59" s="4"/>
      <c r="T59" s="4"/>
      <c r="U59" s="4"/>
      <c r="V59" s="4"/>
      <c r="W59" s="4"/>
    </row>
    <row r="60" spans="1:23">
      <c r="A60" s="4">
        <v>50</v>
      </c>
      <c r="B60" s="4">
        <v>0</v>
      </c>
      <c r="C60" s="4">
        <v>0</v>
      </c>
      <c r="D60" s="4">
        <v>1</v>
      </c>
      <c r="E60" s="4">
        <v>215</v>
      </c>
      <c r="F60" s="4">
        <f>ROUND(Source!AT42,O60)</f>
        <v>467.56</v>
      </c>
      <c r="G60" s="4" t="s">
        <v>94</v>
      </c>
      <c r="H60" s="4" t="s">
        <v>95</v>
      </c>
      <c r="I60" s="4"/>
      <c r="J60" s="4"/>
      <c r="K60" s="4">
        <v>215</v>
      </c>
      <c r="L60" s="4">
        <v>17</v>
      </c>
      <c r="M60" s="4">
        <v>3</v>
      </c>
      <c r="N60" s="4" t="s">
        <v>3</v>
      </c>
      <c r="O60" s="4">
        <v>2</v>
      </c>
      <c r="P60" s="4"/>
      <c r="Q60" s="4"/>
      <c r="R60" s="4"/>
      <c r="S60" s="4"/>
      <c r="T60" s="4"/>
      <c r="U60" s="4"/>
      <c r="V60" s="4"/>
      <c r="W60" s="4"/>
    </row>
    <row r="61" spans="1:23">
      <c r="A61" s="4">
        <v>50</v>
      </c>
      <c r="B61" s="4">
        <v>0</v>
      </c>
      <c r="C61" s="4">
        <v>0</v>
      </c>
      <c r="D61" s="4">
        <v>1</v>
      </c>
      <c r="E61" s="4">
        <v>217</v>
      </c>
      <c r="F61" s="4">
        <f>ROUND(Source!AU42,O61)</f>
        <v>0</v>
      </c>
      <c r="G61" s="4" t="s">
        <v>96</v>
      </c>
      <c r="H61" s="4" t="s">
        <v>97</v>
      </c>
      <c r="I61" s="4"/>
      <c r="J61" s="4"/>
      <c r="K61" s="4">
        <v>217</v>
      </c>
      <c r="L61" s="4">
        <v>18</v>
      </c>
      <c r="M61" s="4">
        <v>3</v>
      </c>
      <c r="N61" s="4" t="s">
        <v>3</v>
      </c>
      <c r="O61" s="4">
        <v>2</v>
      </c>
      <c r="P61" s="4"/>
      <c r="Q61" s="4"/>
      <c r="R61" s="4"/>
      <c r="S61" s="4"/>
      <c r="T61" s="4"/>
      <c r="U61" s="4"/>
      <c r="V61" s="4"/>
      <c r="W61" s="4"/>
    </row>
    <row r="62" spans="1:23">
      <c r="A62" s="4">
        <v>50</v>
      </c>
      <c r="B62" s="4">
        <v>0</v>
      </c>
      <c r="C62" s="4">
        <v>0</v>
      </c>
      <c r="D62" s="4">
        <v>1</v>
      </c>
      <c r="E62" s="4">
        <v>230</v>
      </c>
      <c r="F62" s="4">
        <f>ROUND(Source!BA42,O62)</f>
        <v>0</v>
      </c>
      <c r="G62" s="4" t="s">
        <v>98</v>
      </c>
      <c r="H62" s="4" t="s">
        <v>99</v>
      </c>
      <c r="I62" s="4"/>
      <c r="J62" s="4"/>
      <c r="K62" s="4">
        <v>230</v>
      </c>
      <c r="L62" s="4">
        <v>19</v>
      </c>
      <c r="M62" s="4">
        <v>3</v>
      </c>
      <c r="N62" s="4" t="s">
        <v>3</v>
      </c>
      <c r="O62" s="4">
        <v>2</v>
      </c>
      <c r="P62" s="4"/>
      <c r="Q62" s="4"/>
      <c r="R62" s="4"/>
      <c r="S62" s="4"/>
      <c r="T62" s="4"/>
      <c r="U62" s="4"/>
      <c r="V62" s="4"/>
      <c r="W62" s="4"/>
    </row>
    <row r="63" spans="1:23">
      <c r="A63" s="4">
        <v>50</v>
      </c>
      <c r="B63" s="4">
        <v>0</v>
      </c>
      <c r="C63" s="4">
        <v>0</v>
      </c>
      <c r="D63" s="4">
        <v>1</v>
      </c>
      <c r="E63" s="4">
        <v>206</v>
      </c>
      <c r="F63" s="4">
        <f>ROUND(Source!T42,O63)</f>
        <v>0</v>
      </c>
      <c r="G63" s="4" t="s">
        <v>100</v>
      </c>
      <c r="H63" s="4" t="s">
        <v>101</v>
      </c>
      <c r="I63" s="4"/>
      <c r="J63" s="4"/>
      <c r="K63" s="4">
        <v>206</v>
      </c>
      <c r="L63" s="4">
        <v>20</v>
      </c>
      <c r="M63" s="4">
        <v>3</v>
      </c>
      <c r="N63" s="4" t="s">
        <v>3</v>
      </c>
      <c r="O63" s="4">
        <v>2</v>
      </c>
      <c r="P63" s="4"/>
      <c r="Q63" s="4"/>
      <c r="R63" s="4"/>
      <c r="S63" s="4"/>
      <c r="T63" s="4"/>
      <c r="U63" s="4"/>
      <c r="V63" s="4"/>
      <c r="W63" s="4"/>
    </row>
    <row r="64" spans="1:23">
      <c r="A64" s="4">
        <v>50</v>
      </c>
      <c r="B64" s="4">
        <v>0</v>
      </c>
      <c r="C64" s="4">
        <v>0</v>
      </c>
      <c r="D64" s="4">
        <v>1</v>
      </c>
      <c r="E64" s="4">
        <v>207</v>
      </c>
      <c r="F64" s="4">
        <f>Source!U42</f>
        <v>12.225600000000002</v>
      </c>
      <c r="G64" s="4" t="s">
        <v>102</v>
      </c>
      <c r="H64" s="4" t="s">
        <v>103</v>
      </c>
      <c r="I64" s="4"/>
      <c r="J64" s="4"/>
      <c r="K64" s="4">
        <v>207</v>
      </c>
      <c r="L64" s="4">
        <v>21</v>
      </c>
      <c r="M64" s="4">
        <v>3</v>
      </c>
      <c r="N64" s="4" t="s">
        <v>3</v>
      </c>
      <c r="O64" s="4">
        <v>-1</v>
      </c>
      <c r="P64" s="4"/>
      <c r="Q64" s="4"/>
      <c r="R64" s="4"/>
      <c r="S64" s="4"/>
      <c r="T64" s="4"/>
      <c r="U64" s="4"/>
      <c r="V64" s="4"/>
      <c r="W64" s="4"/>
    </row>
    <row r="65" spans="1:245">
      <c r="A65" s="4">
        <v>50</v>
      </c>
      <c r="B65" s="4">
        <v>0</v>
      </c>
      <c r="C65" s="4">
        <v>0</v>
      </c>
      <c r="D65" s="4">
        <v>1</v>
      </c>
      <c r="E65" s="4">
        <v>208</v>
      </c>
      <c r="F65" s="4">
        <f>Source!V42</f>
        <v>0.46419999999999995</v>
      </c>
      <c r="G65" s="4" t="s">
        <v>104</v>
      </c>
      <c r="H65" s="4" t="s">
        <v>105</v>
      </c>
      <c r="I65" s="4"/>
      <c r="J65" s="4"/>
      <c r="K65" s="4">
        <v>208</v>
      </c>
      <c r="L65" s="4">
        <v>22</v>
      </c>
      <c r="M65" s="4">
        <v>3</v>
      </c>
      <c r="N65" s="4" t="s">
        <v>3</v>
      </c>
      <c r="O65" s="4">
        <v>-1</v>
      </c>
      <c r="P65" s="4"/>
      <c r="Q65" s="4"/>
      <c r="R65" s="4"/>
      <c r="S65" s="4"/>
      <c r="T65" s="4"/>
      <c r="U65" s="4"/>
      <c r="V65" s="4"/>
      <c r="W65" s="4"/>
    </row>
    <row r="66" spans="1:245">
      <c r="A66" s="4">
        <v>50</v>
      </c>
      <c r="B66" s="4">
        <v>0</v>
      </c>
      <c r="C66" s="4">
        <v>0</v>
      </c>
      <c r="D66" s="4">
        <v>1</v>
      </c>
      <c r="E66" s="4">
        <v>209</v>
      </c>
      <c r="F66" s="4">
        <f>ROUND(Source!W42,O66)</f>
        <v>0</v>
      </c>
      <c r="G66" s="4" t="s">
        <v>106</v>
      </c>
      <c r="H66" s="4" t="s">
        <v>107</v>
      </c>
      <c r="I66" s="4"/>
      <c r="J66" s="4"/>
      <c r="K66" s="4">
        <v>209</v>
      </c>
      <c r="L66" s="4">
        <v>23</v>
      </c>
      <c r="M66" s="4">
        <v>3</v>
      </c>
      <c r="N66" s="4" t="s">
        <v>3</v>
      </c>
      <c r="O66" s="4">
        <v>2</v>
      </c>
      <c r="P66" s="4"/>
      <c r="Q66" s="4"/>
      <c r="R66" s="4"/>
      <c r="S66" s="4"/>
      <c r="T66" s="4"/>
      <c r="U66" s="4"/>
      <c r="V66" s="4"/>
      <c r="W66" s="4"/>
    </row>
    <row r="67" spans="1:245">
      <c r="A67" s="4">
        <v>50</v>
      </c>
      <c r="B67" s="4">
        <v>0</v>
      </c>
      <c r="C67" s="4">
        <v>0</v>
      </c>
      <c r="D67" s="4">
        <v>1</v>
      </c>
      <c r="E67" s="4">
        <v>210</v>
      </c>
      <c r="F67" s="4">
        <f>ROUND(Source!X42,O67)</f>
        <v>99.37</v>
      </c>
      <c r="G67" s="4" t="s">
        <v>108</v>
      </c>
      <c r="H67" s="4" t="s">
        <v>109</v>
      </c>
      <c r="I67" s="4"/>
      <c r="J67" s="4"/>
      <c r="K67" s="4">
        <v>210</v>
      </c>
      <c r="L67" s="4">
        <v>24</v>
      </c>
      <c r="M67" s="4">
        <v>3</v>
      </c>
      <c r="N67" s="4" t="s">
        <v>3</v>
      </c>
      <c r="O67" s="4">
        <v>2</v>
      </c>
      <c r="P67" s="4"/>
      <c r="Q67" s="4"/>
      <c r="R67" s="4"/>
      <c r="S67" s="4"/>
      <c r="T67" s="4"/>
      <c r="U67" s="4"/>
      <c r="V67" s="4"/>
      <c r="W67" s="4"/>
    </row>
    <row r="68" spans="1:245">
      <c r="A68" s="4">
        <v>50</v>
      </c>
      <c r="B68" s="4">
        <v>0</v>
      </c>
      <c r="C68" s="4">
        <v>0</v>
      </c>
      <c r="D68" s="4">
        <v>1</v>
      </c>
      <c r="E68" s="4">
        <v>211</v>
      </c>
      <c r="F68" s="4">
        <f>ROUND(Source!Y42,O68)</f>
        <v>63.79</v>
      </c>
      <c r="G68" s="4" t="s">
        <v>110</v>
      </c>
      <c r="H68" s="4" t="s">
        <v>111</v>
      </c>
      <c r="I68" s="4"/>
      <c r="J68" s="4"/>
      <c r="K68" s="4">
        <v>211</v>
      </c>
      <c r="L68" s="4">
        <v>25</v>
      </c>
      <c r="M68" s="4">
        <v>3</v>
      </c>
      <c r="N68" s="4" t="s">
        <v>3</v>
      </c>
      <c r="O68" s="4">
        <v>2</v>
      </c>
      <c r="P68" s="4"/>
      <c r="Q68" s="4"/>
      <c r="R68" s="4"/>
      <c r="S68" s="4"/>
      <c r="T68" s="4"/>
      <c r="U68" s="4"/>
      <c r="V68" s="4"/>
      <c r="W68" s="4"/>
    </row>
    <row r="69" spans="1:245">
      <c r="A69" s="4">
        <v>50</v>
      </c>
      <c r="B69" s="4">
        <v>0</v>
      </c>
      <c r="C69" s="4">
        <v>0</v>
      </c>
      <c r="D69" s="4">
        <v>1</v>
      </c>
      <c r="E69" s="4">
        <v>224</v>
      </c>
      <c r="F69" s="4">
        <f>ROUND(Source!AR42,O69)</f>
        <v>467.56</v>
      </c>
      <c r="G69" s="4" t="s">
        <v>112</v>
      </c>
      <c r="H69" s="4" t="s">
        <v>113</v>
      </c>
      <c r="I69" s="4"/>
      <c r="J69" s="4"/>
      <c r="K69" s="4">
        <v>224</v>
      </c>
      <c r="L69" s="4">
        <v>26</v>
      </c>
      <c r="M69" s="4">
        <v>3</v>
      </c>
      <c r="N69" s="4" t="s">
        <v>3</v>
      </c>
      <c r="O69" s="4">
        <v>2</v>
      </c>
      <c r="P69" s="4"/>
      <c r="Q69" s="4"/>
      <c r="R69" s="4"/>
      <c r="S69" s="4"/>
      <c r="T69" s="4"/>
      <c r="U69" s="4"/>
      <c r="V69" s="4"/>
      <c r="W69" s="4"/>
    </row>
    <row r="70" spans="1:245">
      <c r="A70" s="4">
        <v>50</v>
      </c>
      <c r="B70" s="4">
        <v>1</v>
      </c>
      <c r="C70" s="4">
        <v>0</v>
      </c>
      <c r="D70" s="4">
        <v>2</v>
      </c>
      <c r="E70" s="4">
        <v>0</v>
      </c>
      <c r="F70" s="4">
        <f>ROUND(F69*6.65,O70)</f>
        <v>3109.27</v>
      </c>
      <c r="G70" s="4" t="s">
        <v>114</v>
      </c>
      <c r="H70" s="4" t="s">
        <v>115</v>
      </c>
      <c r="I70" s="4"/>
      <c r="J70" s="4"/>
      <c r="K70" s="4">
        <v>212</v>
      </c>
      <c r="L70" s="4">
        <v>27</v>
      </c>
      <c r="M70" s="4">
        <v>0</v>
      </c>
      <c r="N70" s="4" t="s">
        <v>3</v>
      </c>
      <c r="O70" s="4">
        <v>2</v>
      </c>
      <c r="P70" s="4"/>
      <c r="Q70" s="4"/>
      <c r="R70" s="4"/>
      <c r="S70" s="4"/>
      <c r="T70" s="4"/>
      <c r="U70" s="4"/>
      <c r="V70" s="4"/>
      <c r="W70" s="4"/>
    </row>
    <row r="72" spans="1:245">
      <c r="A72" s="1">
        <v>5</v>
      </c>
      <c r="B72" s="1">
        <v>1</v>
      </c>
      <c r="C72" s="1"/>
      <c r="D72" s="1">
        <f>ROW(A84)</f>
        <v>84</v>
      </c>
      <c r="E72" s="1"/>
      <c r="F72" s="1" t="s">
        <v>15</v>
      </c>
      <c r="G72" s="1" t="s">
        <v>116</v>
      </c>
      <c r="H72" s="1" t="s">
        <v>3</v>
      </c>
      <c r="I72" s="1">
        <v>0</v>
      </c>
      <c r="J72" s="1"/>
      <c r="K72" s="1">
        <v>0</v>
      </c>
      <c r="L72" s="1"/>
      <c r="M72" s="1"/>
      <c r="N72" s="1"/>
      <c r="O72" s="1"/>
      <c r="P72" s="1"/>
      <c r="Q72" s="1"/>
      <c r="R72" s="1"/>
      <c r="S72" s="1"/>
      <c r="T72" s="1"/>
      <c r="U72" s="1" t="s">
        <v>3</v>
      </c>
      <c r="V72" s="1">
        <v>0</v>
      </c>
      <c r="W72" s="1"/>
      <c r="X72" s="1"/>
      <c r="Y72" s="1"/>
      <c r="Z72" s="1"/>
      <c r="AA72" s="1"/>
      <c r="AB72" s="1" t="s">
        <v>3</v>
      </c>
      <c r="AC72" s="1" t="s">
        <v>3</v>
      </c>
      <c r="AD72" s="1" t="s">
        <v>3</v>
      </c>
      <c r="AE72" s="1" t="s">
        <v>3</v>
      </c>
      <c r="AF72" s="1" t="s">
        <v>3</v>
      </c>
      <c r="AG72" s="1" t="s">
        <v>3</v>
      </c>
      <c r="AH72" s="1"/>
      <c r="AI72" s="1"/>
      <c r="AJ72" s="1"/>
      <c r="AK72" s="1"/>
      <c r="AL72" s="1"/>
      <c r="AM72" s="1"/>
      <c r="AN72" s="1"/>
      <c r="AO72" s="1"/>
      <c r="AP72" s="1" t="s">
        <v>3</v>
      </c>
      <c r="AQ72" s="1" t="s">
        <v>3</v>
      </c>
      <c r="AR72" s="1" t="s">
        <v>3</v>
      </c>
      <c r="AS72" s="1"/>
      <c r="AT72" s="1"/>
      <c r="AU72" s="1"/>
      <c r="AV72" s="1"/>
      <c r="AW72" s="1"/>
      <c r="AX72" s="1"/>
      <c r="AY72" s="1"/>
      <c r="AZ72" s="1" t="s">
        <v>3</v>
      </c>
      <c r="BA72" s="1"/>
      <c r="BB72" s="1" t="s">
        <v>3</v>
      </c>
      <c r="BC72" s="1" t="s">
        <v>3</v>
      </c>
      <c r="BD72" s="1" t="s">
        <v>3</v>
      </c>
      <c r="BE72" s="1" t="s">
        <v>3</v>
      </c>
      <c r="BF72" s="1" t="s">
        <v>3</v>
      </c>
      <c r="BG72" s="1" t="s">
        <v>3</v>
      </c>
      <c r="BH72" s="1" t="s">
        <v>3</v>
      </c>
      <c r="BI72" s="1" t="s">
        <v>3</v>
      </c>
      <c r="BJ72" s="1" t="s">
        <v>3</v>
      </c>
      <c r="BK72" s="1" t="s">
        <v>3</v>
      </c>
      <c r="BL72" s="1" t="s">
        <v>3</v>
      </c>
      <c r="BM72" s="1" t="s">
        <v>3</v>
      </c>
      <c r="BN72" s="1" t="s">
        <v>3</v>
      </c>
      <c r="BO72" s="1" t="s">
        <v>3</v>
      </c>
      <c r="BP72" s="1" t="s">
        <v>3</v>
      </c>
      <c r="BQ72" s="1"/>
      <c r="BR72" s="1"/>
      <c r="BS72" s="1"/>
      <c r="BT72" s="1"/>
      <c r="BU72" s="1"/>
      <c r="BV72" s="1"/>
      <c r="BW72" s="1"/>
      <c r="BX72" s="1">
        <v>0</v>
      </c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>
        <v>0</v>
      </c>
    </row>
    <row r="74" spans="1:245">
      <c r="A74" s="2">
        <v>52</v>
      </c>
      <c r="B74" s="2">
        <f t="shared" ref="B74:G74" si="69">B84</f>
        <v>1</v>
      </c>
      <c r="C74" s="2">
        <f t="shared" si="69"/>
        <v>5</v>
      </c>
      <c r="D74" s="2">
        <f t="shared" si="69"/>
        <v>72</v>
      </c>
      <c r="E74" s="2">
        <f t="shared" si="69"/>
        <v>0</v>
      </c>
      <c r="F74" s="2" t="str">
        <f t="shared" si="69"/>
        <v>Новый подраздел</v>
      </c>
      <c r="G74" s="2" t="str">
        <f t="shared" si="69"/>
        <v>2. Материалы, неучтенные ценником</v>
      </c>
      <c r="H74" s="2"/>
      <c r="I74" s="2"/>
      <c r="J74" s="2"/>
      <c r="K74" s="2"/>
      <c r="L74" s="2"/>
      <c r="M74" s="2"/>
      <c r="N74" s="2"/>
      <c r="O74" s="2">
        <f t="shared" ref="O74:AT74" si="70">O84</f>
        <v>4303.46</v>
      </c>
      <c r="P74" s="2">
        <f t="shared" si="70"/>
        <v>4303.46</v>
      </c>
      <c r="Q74" s="2">
        <f t="shared" si="70"/>
        <v>0</v>
      </c>
      <c r="R74" s="2">
        <f t="shared" si="70"/>
        <v>0</v>
      </c>
      <c r="S74" s="2">
        <f t="shared" si="70"/>
        <v>0</v>
      </c>
      <c r="T74" s="2">
        <f t="shared" si="70"/>
        <v>0</v>
      </c>
      <c r="U74" s="2">
        <f t="shared" si="70"/>
        <v>0</v>
      </c>
      <c r="V74" s="2">
        <f t="shared" si="70"/>
        <v>0</v>
      </c>
      <c r="W74" s="2">
        <f t="shared" si="70"/>
        <v>0</v>
      </c>
      <c r="X74" s="2">
        <f t="shared" si="70"/>
        <v>0</v>
      </c>
      <c r="Y74" s="2">
        <f t="shared" si="70"/>
        <v>0</v>
      </c>
      <c r="Z74" s="2">
        <f t="shared" si="70"/>
        <v>0</v>
      </c>
      <c r="AA74" s="2">
        <f t="shared" si="70"/>
        <v>0</v>
      </c>
      <c r="AB74" s="2">
        <f t="shared" si="70"/>
        <v>4303.46</v>
      </c>
      <c r="AC74" s="2">
        <f t="shared" si="70"/>
        <v>4303.46</v>
      </c>
      <c r="AD74" s="2">
        <f t="shared" si="70"/>
        <v>0</v>
      </c>
      <c r="AE74" s="2">
        <f t="shared" si="70"/>
        <v>0</v>
      </c>
      <c r="AF74" s="2">
        <f t="shared" si="70"/>
        <v>0</v>
      </c>
      <c r="AG74" s="2">
        <f t="shared" si="70"/>
        <v>0</v>
      </c>
      <c r="AH74" s="2">
        <f t="shared" si="70"/>
        <v>0</v>
      </c>
      <c r="AI74" s="2">
        <f t="shared" si="70"/>
        <v>0</v>
      </c>
      <c r="AJ74" s="2">
        <f t="shared" si="70"/>
        <v>0</v>
      </c>
      <c r="AK74" s="2">
        <f t="shared" si="70"/>
        <v>0</v>
      </c>
      <c r="AL74" s="2">
        <f t="shared" si="70"/>
        <v>0</v>
      </c>
      <c r="AM74" s="2">
        <f t="shared" si="70"/>
        <v>0</v>
      </c>
      <c r="AN74" s="2">
        <f t="shared" si="70"/>
        <v>0</v>
      </c>
      <c r="AO74" s="2">
        <f t="shared" si="70"/>
        <v>0</v>
      </c>
      <c r="AP74" s="2">
        <f t="shared" si="70"/>
        <v>3895.2</v>
      </c>
      <c r="AQ74" s="2">
        <f t="shared" si="70"/>
        <v>0</v>
      </c>
      <c r="AR74" s="2">
        <f t="shared" si="70"/>
        <v>4303.46</v>
      </c>
      <c r="AS74" s="2">
        <f t="shared" si="70"/>
        <v>25.73</v>
      </c>
      <c r="AT74" s="2">
        <f t="shared" si="70"/>
        <v>382.53</v>
      </c>
      <c r="AU74" s="2">
        <f t="shared" ref="AU74:BZ74" si="71">AU84</f>
        <v>0</v>
      </c>
      <c r="AV74" s="2">
        <f t="shared" si="71"/>
        <v>4303.46</v>
      </c>
      <c r="AW74" s="2">
        <f t="shared" si="71"/>
        <v>408.26</v>
      </c>
      <c r="AX74" s="2">
        <f t="shared" si="71"/>
        <v>0</v>
      </c>
      <c r="AY74" s="2">
        <f t="shared" si="71"/>
        <v>408.26</v>
      </c>
      <c r="AZ74" s="2">
        <f t="shared" si="71"/>
        <v>3895.2</v>
      </c>
      <c r="BA74" s="2">
        <f t="shared" si="71"/>
        <v>0</v>
      </c>
      <c r="BB74" s="2">
        <f t="shared" si="71"/>
        <v>0</v>
      </c>
      <c r="BC74" s="2">
        <f t="shared" si="71"/>
        <v>0</v>
      </c>
      <c r="BD74" s="2">
        <f t="shared" si="71"/>
        <v>0</v>
      </c>
      <c r="BE74" s="2">
        <f t="shared" si="71"/>
        <v>0</v>
      </c>
      <c r="BF74" s="2">
        <f t="shared" si="71"/>
        <v>0</v>
      </c>
      <c r="BG74" s="2">
        <f t="shared" si="71"/>
        <v>0</v>
      </c>
      <c r="BH74" s="2">
        <f t="shared" si="71"/>
        <v>0</v>
      </c>
      <c r="BI74" s="2">
        <f t="shared" si="71"/>
        <v>0</v>
      </c>
      <c r="BJ74" s="2">
        <f t="shared" si="71"/>
        <v>0</v>
      </c>
      <c r="BK74" s="2">
        <f t="shared" si="71"/>
        <v>0</v>
      </c>
      <c r="BL74" s="2">
        <f t="shared" si="71"/>
        <v>0</v>
      </c>
      <c r="BM74" s="2">
        <f t="shared" si="71"/>
        <v>0</v>
      </c>
      <c r="BN74" s="2">
        <f t="shared" si="71"/>
        <v>0</v>
      </c>
      <c r="BO74" s="2">
        <f t="shared" si="71"/>
        <v>0</v>
      </c>
      <c r="BP74" s="2">
        <f t="shared" si="71"/>
        <v>0</v>
      </c>
      <c r="BQ74" s="2">
        <f t="shared" si="71"/>
        <v>0</v>
      </c>
      <c r="BR74" s="2">
        <f t="shared" si="71"/>
        <v>0</v>
      </c>
      <c r="BS74" s="2">
        <f t="shared" si="71"/>
        <v>0</v>
      </c>
      <c r="BT74" s="2">
        <f t="shared" si="71"/>
        <v>0</v>
      </c>
      <c r="BU74" s="2">
        <f t="shared" si="71"/>
        <v>0</v>
      </c>
      <c r="BV74" s="2">
        <f t="shared" si="71"/>
        <v>0</v>
      </c>
      <c r="BW74" s="2">
        <f t="shared" si="71"/>
        <v>0</v>
      </c>
      <c r="BX74" s="2">
        <f t="shared" si="71"/>
        <v>0</v>
      </c>
      <c r="BY74" s="2">
        <f t="shared" si="71"/>
        <v>3895.2</v>
      </c>
      <c r="BZ74" s="2">
        <f t="shared" si="71"/>
        <v>0</v>
      </c>
      <c r="CA74" s="2">
        <f t="shared" ref="CA74:DF74" si="72">CA84</f>
        <v>4303.46</v>
      </c>
      <c r="CB74" s="2">
        <f t="shared" si="72"/>
        <v>25.73</v>
      </c>
      <c r="CC74" s="2">
        <f t="shared" si="72"/>
        <v>382.53</v>
      </c>
      <c r="CD74" s="2">
        <f t="shared" si="72"/>
        <v>0</v>
      </c>
      <c r="CE74" s="2">
        <f t="shared" si="72"/>
        <v>4303.46</v>
      </c>
      <c r="CF74" s="2">
        <f t="shared" si="72"/>
        <v>408.26000000000022</v>
      </c>
      <c r="CG74" s="2">
        <f t="shared" si="72"/>
        <v>0</v>
      </c>
      <c r="CH74" s="2">
        <f t="shared" si="72"/>
        <v>408.26000000000022</v>
      </c>
      <c r="CI74" s="2">
        <f t="shared" si="72"/>
        <v>3895.2</v>
      </c>
      <c r="CJ74" s="2">
        <f t="shared" si="72"/>
        <v>0</v>
      </c>
      <c r="CK74" s="2">
        <f t="shared" si="72"/>
        <v>0</v>
      </c>
      <c r="CL74" s="2">
        <f t="shared" si="72"/>
        <v>0</v>
      </c>
      <c r="CM74" s="2">
        <f t="shared" si="72"/>
        <v>0</v>
      </c>
      <c r="CN74" s="2">
        <f t="shared" si="72"/>
        <v>0</v>
      </c>
      <c r="CO74" s="2">
        <f t="shared" si="72"/>
        <v>0</v>
      </c>
      <c r="CP74" s="2">
        <f t="shared" si="72"/>
        <v>0</v>
      </c>
      <c r="CQ74" s="2">
        <f t="shared" si="72"/>
        <v>0</v>
      </c>
      <c r="CR74" s="2">
        <f t="shared" si="72"/>
        <v>0</v>
      </c>
      <c r="CS74" s="2">
        <f t="shared" si="72"/>
        <v>0</v>
      </c>
      <c r="CT74" s="2">
        <f t="shared" si="72"/>
        <v>0</v>
      </c>
      <c r="CU74" s="2">
        <f t="shared" si="72"/>
        <v>0</v>
      </c>
      <c r="CV74" s="2">
        <f t="shared" si="72"/>
        <v>0</v>
      </c>
      <c r="CW74" s="2">
        <f t="shared" si="72"/>
        <v>0</v>
      </c>
      <c r="CX74" s="2">
        <f t="shared" si="72"/>
        <v>0</v>
      </c>
      <c r="CY74" s="2">
        <f t="shared" si="72"/>
        <v>0</v>
      </c>
      <c r="CZ74" s="2">
        <f t="shared" si="72"/>
        <v>0</v>
      </c>
      <c r="DA74" s="2">
        <f t="shared" si="72"/>
        <v>0</v>
      </c>
      <c r="DB74" s="2">
        <f t="shared" si="72"/>
        <v>0</v>
      </c>
      <c r="DC74" s="2">
        <f t="shared" si="72"/>
        <v>0</v>
      </c>
      <c r="DD74" s="2">
        <f t="shared" si="72"/>
        <v>0</v>
      </c>
      <c r="DE74" s="2">
        <f t="shared" si="72"/>
        <v>0</v>
      </c>
      <c r="DF74" s="2">
        <f t="shared" si="72"/>
        <v>0</v>
      </c>
      <c r="DG74" s="3">
        <f t="shared" ref="DG74:EL74" si="73">DG84</f>
        <v>0</v>
      </c>
      <c r="DH74" s="3">
        <f t="shared" si="73"/>
        <v>0</v>
      </c>
      <c r="DI74" s="3">
        <f t="shared" si="73"/>
        <v>0</v>
      </c>
      <c r="DJ74" s="3">
        <f t="shared" si="73"/>
        <v>0</v>
      </c>
      <c r="DK74" s="3">
        <f t="shared" si="73"/>
        <v>0</v>
      </c>
      <c r="DL74" s="3">
        <f t="shared" si="73"/>
        <v>0</v>
      </c>
      <c r="DM74" s="3">
        <f t="shared" si="73"/>
        <v>0</v>
      </c>
      <c r="DN74" s="3">
        <f t="shared" si="73"/>
        <v>0</v>
      </c>
      <c r="DO74" s="3">
        <f t="shared" si="73"/>
        <v>0</v>
      </c>
      <c r="DP74" s="3">
        <f t="shared" si="73"/>
        <v>0</v>
      </c>
      <c r="DQ74" s="3">
        <f t="shared" si="73"/>
        <v>0</v>
      </c>
      <c r="DR74" s="3">
        <f t="shared" si="73"/>
        <v>0</v>
      </c>
      <c r="DS74" s="3">
        <f t="shared" si="73"/>
        <v>0</v>
      </c>
      <c r="DT74" s="3">
        <f t="shared" si="73"/>
        <v>0</v>
      </c>
      <c r="DU74" s="3">
        <f t="shared" si="73"/>
        <v>0</v>
      </c>
      <c r="DV74" s="3">
        <f t="shared" si="73"/>
        <v>0</v>
      </c>
      <c r="DW74" s="3">
        <f t="shared" si="73"/>
        <v>0</v>
      </c>
      <c r="DX74" s="3">
        <f t="shared" si="73"/>
        <v>0</v>
      </c>
      <c r="DY74" s="3">
        <f t="shared" si="73"/>
        <v>0</v>
      </c>
      <c r="DZ74" s="3">
        <f t="shared" si="73"/>
        <v>0</v>
      </c>
      <c r="EA74" s="3">
        <f t="shared" si="73"/>
        <v>0</v>
      </c>
      <c r="EB74" s="3">
        <f t="shared" si="73"/>
        <v>0</v>
      </c>
      <c r="EC74" s="3">
        <f t="shared" si="73"/>
        <v>0</v>
      </c>
      <c r="ED74" s="3">
        <f t="shared" si="73"/>
        <v>0</v>
      </c>
      <c r="EE74" s="3">
        <f t="shared" si="73"/>
        <v>0</v>
      </c>
      <c r="EF74" s="3">
        <f t="shared" si="73"/>
        <v>0</v>
      </c>
      <c r="EG74" s="3">
        <f t="shared" si="73"/>
        <v>0</v>
      </c>
      <c r="EH74" s="3">
        <f t="shared" si="73"/>
        <v>0</v>
      </c>
      <c r="EI74" s="3">
        <f t="shared" si="73"/>
        <v>0</v>
      </c>
      <c r="EJ74" s="3">
        <f t="shared" si="73"/>
        <v>0</v>
      </c>
      <c r="EK74" s="3">
        <f t="shared" si="73"/>
        <v>0</v>
      </c>
      <c r="EL74" s="3">
        <f t="shared" si="73"/>
        <v>0</v>
      </c>
      <c r="EM74" s="3">
        <f t="shared" ref="EM74:FR74" si="74">EM84</f>
        <v>0</v>
      </c>
      <c r="EN74" s="3">
        <f t="shared" si="74"/>
        <v>0</v>
      </c>
      <c r="EO74" s="3">
        <f t="shared" si="74"/>
        <v>0</v>
      </c>
      <c r="EP74" s="3">
        <f t="shared" si="74"/>
        <v>0</v>
      </c>
      <c r="EQ74" s="3">
        <f t="shared" si="74"/>
        <v>0</v>
      </c>
      <c r="ER74" s="3">
        <f t="shared" si="74"/>
        <v>0</v>
      </c>
      <c r="ES74" s="3">
        <f t="shared" si="74"/>
        <v>0</v>
      </c>
      <c r="ET74" s="3">
        <f t="shared" si="74"/>
        <v>0</v>
      </c>
      <c r="EU74" s="3">
        <f t="shared" si="74"/>
        <v>0</v>
      </c>
      <c r="EV74" s="3">
        <f t="shared" si="74"/>
        <v>0</v>
      </c>
      <c r="EW74" s="3">
        <f t="shared" si="74"/>
        <v>0</v>
      </c>
      <c r="EX74" s="3">
        <f t="shared" si="74"/>
        <v>0</v>
      </c>
      <c r="EY74" s="3">
        <f t="shared" si="74"/>
        <v>0</v>
      </c>
      <c r="EZ74" s="3">
        <f t="shared" si="74"/>
        <v>0</v>
      </c>
      <c r="FA74" s="3">
        <f t="shared" si="74"/>
        <v>0</v>
      </c>
      <c r="FB74" s="3">
        <f t="shared" si="74"/>
        <v>0</v>
      </c>
      <c r="FC74" s="3">
        <f t="shared" si="74"/>
        <v>0</v>
      </c>
      <c r="FD74" s="3">
        <f t="shared" si="74"/>
        <v>0</v>
      </c>
      <c r="FE74" s="3">
        <f t="shared" si="74"/>
        <v>0</v>
      </c>
      <c r="FF74" s="3">
        <f t="shared" si="74"/>
        <v>0</v>
      </c>
      <c r="FG74" s="3">
        <f t="shared" si="74"/>
        <v>0</v>
      </c>
      <c r="FH74" s="3">
        <f t="shared" si="74"/>
        <v>0</v>
      </c>
      <c r="FI74" s="3">
        <f t="shared" si="74"/>
        <v>0</v>
      </c>
      <c r="FJ74" s="3">
        <f t="shared" si="74"/>
        <v>0</v>
      </c>
      <c r="FK74" s="3">
        <f t="shared" si="74"/>
        <v>0</v>
      </c>
      <c r="FL74" s="3">
        <f t="shared" si="74"/>
        <v>0</v>
      </c>
      <c r="FM74" s="3">
        <f t="shared" si="74"/>
        <v>0</v>
      </c>
      <c r="FN74" s="3">
        <f t="shared" si="74"/>
        <v>0</v>
      </c>
      <c r="FO74" s="3">
        <f t="shared" si="74"/>
        <v>0</v>
      </c>
      <c r="FP74" s="3">
        <f t="shared" si="74"/>
        <v>0</v>
      </c>
      <c r="FQ74" s="3">
        <f t="shared" si="74"/>
        <v>0</v>
      </c>
      <c r="FR74" s="3">
        <f t="shared" si="74"/>
        <v>0</v>
      </c>
      <c r="FS74" s="3">
        <f t="shared" ref="FS74:GX74" si="75">FS84</f>
        <v>0</v>
      </c>
      <c r="FT74" s="3">
        <f t="shared" si="75"/>
        <v>0</v>
      </c>
      <c r="FU74" s="3">
        <f t="shared" si="75"/>
        <v>0</v>
      </c>
      <c r="FV74" s="3">
        <f t="shared" si="75"/>
        <v>0</v>
      </c>
      <c r="FW74" s="3">
        <f t="shared" si="75"/>
        <v>0</v>
      </c>
      <c r="FX74" s="3">
        <f t="shared" si="75"/>
        <v>0</v>
      </c>
      <c r="FY74" s="3">
        <f t="shared" si="75"/>
        <v>0</v>
      </c>
      <c r="FZ74" s="3">
        <f t="shared" si="75"/>
        <v>0</v>
      </c>
      <c r="GA74" s="3">
        <f t="shared" si="75"/>
        <v>0</v>
      </c>
      <c r="GB74" s="3">
        <f t="shared" si="75"/>
        <v>0</v>
      </c>
      <c r="GC74" s="3">
        <f t="shared" si="75"/>
        <v>0</v>
      </c>
      <c r="GD74" s="3">
        <f t="shared" si="75"/>
        <v>0</v>
      </c>
      <c r="GE74" s="3">
        <f t="shared" si="75"/>
        <v>0</v>
      </c>
      <c r="GF74" s="3">
        <f t="shared" si="75"/>
        <v>0</v>
      </c>
      <c r="GG74" s="3">
        <f t="shared" si="75"/>
        <v>0</v>
      </c>
      <c r="GH74" s="3">
        <f t="shared" si="75"/>
        <v>0</v>
      </c>
      <c r="GI74" s="3">
        <f t="shared" si="75"/>
        <v>0</v>
      </c>
      <c r="GJ74" s="3">
        <f t="shared" si="75"/>
        <v>0</v>
      </c>
      <c r="GK74" s="3">
        <f t="shared" si="75"/>
        <v>0</v>
      </c>
      <c r="GL74" s="3">
        <f t="shared" si="75"/>
        <v>0</v>
      </c>
      <c r="GM74" s="3">
        <f t="shared" si="75"/>
        <v>0</v>
      </c>
      <c r="GN74" s="3">
        <f t="shared" si="75"/>
        <v>0</v>
      </c>
      <c r="GO74" s="3">
        <f t="shared" si="75"/>
        <v>0</v>
      </c>
      <c r="GP74" s="3">
        <f t="shared" si="75"/>
        <v>0</v>
      </c>
      <c r="GQ74" s="3">
        <f t="shared" si="75"/>
        <v>0</v>
      </c>
      <c r="GR74" s="3">
        <f t="shared" si="75"/>
        <v>0</v>
      </c>
      <c r="GS74" s="3">
        <f t="shared" si="75"/>
        <v>0</v>
      </c>
      <c r="GT74" s="3">
        <f t="shared" si="75"/>
        <v>0</v>
      </c>
      <c r="GU74" s="3">
        <f t="shared" si="75"/>
        <v>0</v>
      </c>
      <c r="GV74" s="3">
        <f t="shared" si="75"/>
        <v>0</v>
      </c>
      <c r="GW74" s="3">
        <f t="shared" si="75"/>
        <v>0</v>
      </c>
      <c r="GX74" s="3">
        <f t="shared" si="75"/>
        <v>0</v>
      </c>
    </row>
    <row r="76" spans="1:245">
      <c r="A76">
        <v>17</v>
      </c>
      <c r="B76">
        <v>1</v>
      </c>
      <c r="E76" t="s">
        <v>117</v>
      </c>
      <c r="F76" t="s">
        <v>118</v>
      </c>
      <c r="G76" t="s">
        <v>119</v>
      </c>
      <c r="H76" t="s">
        <v>120</v>
      </c>
      <c r="I76">
        <f>ROUND(7/1000,2)</f>
        <v>0.01</v>
      </c>
      <c r="J76">
        <v>0</v>
      </c>
      <c r="O76">
        <f t="shared" ref="O76:O82" si="76">ROUND(CP76,2)</f>
        <v>95.25</v>
      </c>
      <c r="P76">
        <f t="shared" ref="P76:P82" si="77">ROUND(CQ76*I76,2)</f>
        <v>95.25</v>
      </c>
      <c r="Q76">
        <f t="shared" ref="Q76:Q82" si="78">ROUND(CR76*I76,2)</f>
        <v>0</v>
      </c>
      <c r="R76">
        <f t="shared" ref="R76:R82" si="79">ROUND(CS76*I76,2)</f>
        <v>0</v>
      </c>
      <c r="S76">
        <f t="shared" ref="S76:S82" si="80">ROUND(CT76*I76,2)</f>
        <v>0</v>
      </c>
      <c r="T76">
        <f t="shared" ref="T76:T82" si="81">ROUND(CU76*I76,2)</f>
        <v>0</v>
      </c>
      <c r="U76">
        <f t="shared" ref="U76:U82" si="82">CV76*I76</f>
        <v>0</v>
      </c>
      <c r="V76">
        <f t="shared" ref="V76:V82" si="83">CW76*I76</f>
        <v>0</v>
      </c>
      <c r="W76">
        <f t="shared" ref="W76:W82" si="84">ROUND(CX76*I76,2)</f>
        <v>0</v>
      </c>
      <c r="X76">
        <f t="shared" ref="X76:Y82" si="85">ROUND(CY76,2)</f>
        <v>0</v>
      </c>
      <c r="Y76">
        <f t="shared" si="85"/>
        <v>0</v>
      </c>
      <c r="AA76">
        <v>38216760</v>
      </c>
      <c r="AB76">
        <f t="shared" ref="AB76:AB82" si="86">ROUND((AC76+AD76+AF76),6)</f>
        <v>9524.8799999999992</v>
      </c>
      <c r="AC76">
        <f t="shared" ref="AC76:AC82" si="87">ROUND((ES76),6)</f>
        <v>9524.8799999999992</v>
      </c>
      <c r="AD76">
        <f t="shared" ref="AD76:AD82" si="88">ROUND((((ET76)-(EU76))+AE76),6)</f>
        <v>0</v>
      </c>
      <c r="AE76">
        <f t="shared" ref="AE76:AF82" si="89">ROUND((EU76),6)</f>
        <v>0</v>
      </c>
      <c r="AF76">
        <f t="shared" si="89"/>
        <v>0</v>
      </c>
      <c r="AG76">
        <f t="shared" ref="AG76:AG82" si="90">ROUND((AP76),6)</f>
        <v>0</v>
      </c>
      <c r="AH76">
        <f t="shared" ref="AH76:AI82" si="91">(EW76)</f>
        <v>0</v>
      </c>
      <c r="AI76">
        <f t="shared" si="91"/>
        <v>0</v>
      </c>
      <c r="AJ76">
        <f t="shared" ref="AJ76:AJ82" si="92">ROUND((AS76),6)</f>
        <v>0</v>
      </c>
      <c r="AK76">
        <v>9524.8799999999992</v>
      </c>
      <c r="AL76">
        <v>9524.8799999999992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1</v>
      </c>
      <c r="AW76">
        <v>1</v>
      </c>
      <c r="AZ76">
        <v>1</v>
      </c>
      <c r="BA76">
        <v>1</v>
      </c>
      <c r="BB76">
        <v>1</v>
      </c>
      <c r="BC76">
        <v>1</v>
      </c>
      <c r="BD76" t="s">
        <v>3</v>
      </c>
      <c r="BE76" t="s">
        <v>3</v>
      </c>
      <c r="BF76" t="s">
        <v>3</v>
      </c>
      <c r="BG76" t="s">
        <v>3</v>
      </c>
      <c r="BH76">
        <v>3</v>
      </c>
      <c r="BI76">
        <v>2</v>
      </c>
      <c r="BJ76" t="s">
        <v>121</v>
      </c>
      <c r="BM76">
        <v>500002</v>
      </c>
      <c r="BN76">
        <v>0</v>
      </c>
      <c r="BO76" t="s">
        <v>3</v>
      </c>
      <c r="BP76">
        <v>0</v>
      </c>
      <c r="BQ76">
        <v>12</v>
      </c>
      <c r="BR76">
        <v>0</v>
      </c>
      <c r="BS76">
        <v>1</v>
      </c>
      <c r="BT76">
        <v>1</v>
      </c>
      <c r="BU76">
        <v>1</v>
      </c>
      <c r="BV76">
        <v>1</v>
      </c>
      <c r="BW76">
        <v>1</v>
      </c>
      <c r="BX76">
        <v>1</v>
      </c>
      <c r="BY76" t="s">
        <v>3</v>
      </c>
      <c r="BZ76">
        <v>0</v>
      </c>
      <c r="CA76">
        <v>0</v>
      </c>
      <c r="CF76">
        <v>0</v>
      </c>
      <c r="CG76">
        <v>0</v>
      </c>
      <c r="CM76">
        <v>0</v>
      </c>
      <c r="CN76" t="s">
        <v>3</v>
      </c>
      <c r="CO76">
        <v>0</v>
      </c>
      <c r="CP76">
        <f t="shared" ref="CP76:CP82" si="93">(P76+Q76+S76)</f>
        <v>95.25</v>
      </c>
      <c r="CQ76">
        <f t="shared" ref="CQ76:CQ82" si="94">AC76*BC76</f>
        <v>9524.8799999999992</v>
      </c>
      <c r="CR76">
        <f t="shared" ref="CR76:CR82" si="95">AD76*BB76</f>
        <v>0</v>
      </c>
      <c r="CS76">
        <f t="shared" ref="CS76:CS82" si="96">AE76*BS76</f>
        <v>0</v>
      </c>
      <c r="CT76">
        <f t="shared" ref="CT76:CT82" si="97">AF76*BA76</f>
        <v>0</v>
      </c>
      <c r="CU76">
        <f t="shared" ref="CU76:CX82" si="98">AG76</f>
        <v>0</v>
      </c>
      <c r="CV76">
        <f t="shared" si="98"/>
        <v>0</v>
      </c>
      <c r="CW76">
        <f t="shared" si="98"/>
        <v>0</v>
      </c>
      <c r="CX76">
        <f t="shared" si="98"/>
        <v>0</v>
      </c>
      <c r="CY76">
        <f t="shared" ref="CY76:CY82" si="99">(((S76+R76)*AT76)/100)</f>
        <v>0</v>
      </c>
      <c r="CZ76">
        <f t="shared" ref="CZ76:CZ82" si="100">(((S76+R76)*AU76)/100)</f>
        <v>0</v>
      </c>
      <c r="DC76" t="s">
        <v>3</v>
      </c>
      <c r="DD76" t="s">
        <v>3</v>
      </c>
      <c r="DE76" t="s">
        <v>3</v>
      </c>
      <c r="DF76" t="s">
        <v>3</v>
      </c>
      <c r="DG76" t="s">
        <v>3</v>
      </c>
      <c r="DH76" t="s">
        <v>3</v>
      </c>
      <c r="DI76" t="s">
        <v>3</v>
      </c>
      <c r="DJ76" t="s">
        <v>3</v>
      </c>
      <c r="DK76" t="s">
        <v>3</v>
      </c>
      <c r="DL76" t="s">
        <v>3</v>
      </c>
      <c r="DM76" t="s">
        <v>3</v>
      </c>
      <c r="DN76">
        <v>0</v>
      </c>
      <c r="DO76">
        <v>0</v>
      </c>
      <c r="DP76">
        <v>1</v>
      </c>
      <c r="DQ76">
        <v>1</v>
      </c>
      <c r="DU76">
        <v>1013</v>
      </c>
      <c r="DV76" t="s">
        <v>120</v>
      </c>
      <c r="DW76" t="s">
        <v>122</v>
      </c>
      <c r="DX76">
        <v>1</v>
      </c>
      <c r="EE76">
        <v>36773541</v>
      </c>
      <c r="EF76">
        <v>12</v>
      </c>
      <c r="EG76" t="s">
        <v>123</v>
      </c>
      <c r="EH76">
        <v>0</v>
      </c>
      <c r="EI76" t="s">
        <v>3</v>
      </c>
      <c r="EJ76">
        <v>2</v>
      </c>
      <c r="EK76">
        <v>500002</v>
      </c>
      <c r="EL76" t="s">
        <v>124</v>
      </c>
      <c r="EM76" t="s">
        <v>125</v>
      </c>
      <c r="EO76" t="s">
        <v>3</v>
      </c>
      <c r="EQ76">
        <v>0</v>
      </c>
      <c r="ER76">
        <v>9524.8799999999992</v>
      </c>
      <c r="ES76">
        <v>9524.8799999999992</v>
      </c>
      <c r="ET76">
        <v>0</v>
      </c>
      <c r="EU76">
        <v>0</v>
      </c>
      <c r="EV76">
        <v>0</v>
      </c>
      <c r="EW76">
        <v>0</v>
      </c>
      <c r="EX76">
        <v>0</v>
      </c>
      <c r="EY76">
        <v>0</v>
      </c>
      <c r="FQ76">
        <v>0</v>
      </c>
      <c r="FR76">
        <f t="shared" ref="FR76:FR82" si="101">ROUND(IF(AND(BH76=3,BI76=3),P76,0),2)</f>
        <v>0</v>
      </c>
      <c r="FS76">
        <v>0</v>
      </c>
      <c r="FX76">
        <v>0</v>
      </c>
      <c r="FY76">
        <v>0</v>
      </c>
      <c r="GA76" t="s">
        <v>3</v>
      </c>
      <c r="GD76">
        <v>0</v>
      </c>
      <c r="GF76">
        <v>-1184293203</v>
      </c>
      <c r="GG76">
        <v>2</v>
      </c>
      <c r="GH76">
        <v>1</v>
      </c>
      <c r="GI76">
        <v>-2</v>
      </c>
      <c r="GJ76">
        <v>0</v>
      </c>
      <c r="GK76">
        <f>ROUND(R76*(R12)/100,2)</f>
        <v>0</v>
      </c>
      <c r="GL76">
        <f t="shared" ref="GL76:GL82" si="102">ROUND(IF(AND(BH76=3,BI76=3,FS76&lt;&gt;0),P76,0),2)</f>
        <v>0</v>
      </c>
      <c r="GM76">
        <f t="shared" ref="GM76:GM82" si="103">ROUND(O76+X76+Y76+GK76,2)+GX76</f>
        <v>95.25</v>
      </c>
      <c r="GN76">
        <f t="shared" ref="GN76:GN82" si="104">IF(OR(BI76=0,BI76=1),ROUND(O76+X76+Y76+GK76,2),0)</f>
        <v>0</v>
      </c>
      <c r="GO76">
        <f t="shared" ref="GO76:GO82" si="105">IF(BI76=2,ROUND(O76+X76+Y76+GK76,2),0)</f>
        <v>95.25</v>
      </c>
      <c r="GP76">
        <f t="shared" ref="GP76:GP82" si="106">IF(BI76=4,ROUND(O76+X76+Y76+GK76,2)+GX76,0)</f>
        <v>0</v>
      </c>
      <c r="GR76">
        <v>0</v>
      </c>
      <c r="GS76">
        <v>3</v>
      </c>
      <c r="GT76">
        <v>0</v>
      </c>
      <c r="GU76" t="s">
        <v>3</v>
      </c>
      <c r="GV76">
        <f t="shared" ref="GV76:GV82" si="107">ROUND(GT76,6)</f>
        <v>0</v>
      </c>
      <c r="GW76">
        <v>1</v>
      </c>
      <c r="GX76">
        <f t="shared" ref="GX76:GX82" si="108">ROUND(GV76*GW76*I76,2)</f>
        <v>0</v>
      </c>
      <c r="HA76">
        <v>0</v>
      </c>
      <c r="HB76">
        <v>0</v>
      </c>
      <c r="IK76">
        <v>0</v>
      </c>
    </row>
    <row r="77" spans="1:245">
      <c r="A77">
        <v>17</v>
      </c>
      <c r="B77">
        <v>1</v>
      </c>
      <c r="E77" t="s">
        <v>126</v>
      </c>
      <c r="F77" t="s">
        <v>127</v>
      </c>
      <c r="G77" t="s">
        <v>128</v>
      </c>
      <c r="H77" t="s">
        <v>129</v>
      </c>
      <c r="I77">
        <f>ROUND(4/100,2)</f>
        <v>0.04</v>
      </c>
      <c r="J77">
        <v>0</v>
      </c>
      <c r="O77">
        <f t="shared" si="76"/>
        <v>287.27999999999997</v>
      </c>
      <c r="P77">
        <f t="shared" si="77"/>
        <v>287.27999999999997</v>
      </c>
      <c r="Q77">
        <f t="shared" si="78"/>
        <v>0</v>
      </c>
      <c r="R77">
        <f t="shared" si="79"/>
        <v>0</v>
      </c>
      <c r="S77">
        <f t="shared" si="80"/>
        <v>0</v>
      </c>
      <c r="T77">
        <f t="shared" si="81"/>
        <v>0</v>
      </c>
      <c r="U77">
        <f t="shared" si="82"/>
        <v>0</v>
      </c>
      <c r="V77">
        <f t="shared" si="83"/>
        <v>0</v>
      </c>
      <c r="W77">
        <f t="shared" si="84"/>
        <v>0</v>
      </c>
      <c r="X77">
        <f t="shared" si="85"/>
        <v>0</v>
      </c>
      <c r="Y77">
        <f t="shared" si="85"/>
        <v>0</v>
      </c>
      <c r="AA77">
        <v>38216760</v>
      </c>
      <c r="AB77">
        <f t="shared" si="86"/>
        <v>7182</v>
      </c>
      <c r="AC77">
        <f t="shared" si="87"/>
        <v>7182</v>
      </c>
      <c r="AD77">
        <f t="shared" si="88"/>
        <v>0</v>
      </c>
      <c r="AE77">
        <f t="shared" si="89"/>
        <v>0</v>
      </c>
      <c r="AF77">
        <f t="shared" si="89"/>
        <v>0</v>
      </c>
      <c r="AG77">
        <f t="shared" si="90"/>
        <v>0</v>
      </c>
      <c r="AH77">
        <f t="shared" si="91"/>
        <v>0</v>
      </c>
      <c r="AI77">
        <f t="shared" si="91"/>
        <v>0</v>
      </c>
      <c r="AJ77">
        <f t="shared" si="92"/>
        <v>0</v>
      </c>
      <c r="AK77">
        <v>7182</v>
      </c>
      <c r="AL77">
        <v>7182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1</v>
      </c>
      <c r="AW77">
        <v>1</v>
      </c>
      <c r="AZ77">
        <v>1</v>
      </c>
      <c r="BA77">
        <v>1</v>
      </c>
      <c r="BB77">
        <v>1</v>
      </c>
      <c r="BC77">
        <v>1</v>
      </c>
      <c r="BD77" t="s">
        <v>3</v>
      </c>
      <c r="BE77" t="s">
        <v>3</v>
      </c>
      <c r="BF77" t="s">
        <v>3</v>
      </c>
      <c r="BG77" t="s">
        <v>3</v>
      </c>
      <c r="BH77">
        <v>3</v>
      </c>
      <c r="BI77">
        <v>2</v>
      </c>
      <c r="BJ77" t="s">
        <v>130</v>
      </c>
      <c r="BM77">
        <v>500002</v>
      </c>
      <c r="BN77">
        <v>0</v>
      </c>
      <c r="BO77" t="s">
        <v>3</v>
      </c>
      <c r="BP77">
        <v>0</v>
      </c>
      <c r="BQ77">
        <v>12</v>
      </c>
      <c r="BR77">
        <v>0</v>
      </c>
      <c r="BS77">
        <v>1</v>
      </c>
      <c r="BT77">
        <v>1</v>
      </c>
      <c r="BU77">
        <v>1</v>
      </c>
      <c r="BV77">
        <v>1</v>
      </c>
      <c r="BW77">
        <v>1</v>
      </c>
      <c r="BX77">
        <v>1</v>
      </c>
      <c r="BY77" t="s">
        <v>3</v>
      </c>
      <c r="BZ77">
        <v>0</v>
      </c>
      <c r="CA77">
        <v>0</v>
      </c>
      <c r="CF77">
        <v>0</v>
      </c>
      <c r="CG77">
        <v>0</v>
      </c>
      <c r="CM77">
        <v>0</v>
      </c>
      <c r="CN77" t="s">
        <v>3</v>
      </c>
      <c r="CO77">
        <v>0</v>
      </c>
      <c r="CP77">
        <f t="shared" si="93"/>
        <v>287.27999999999997</v>
      </c>
      <c r="CQ77">
        <f t="shared" si="94"/>
        <v>7182</v>
      </c>
      <c r="CR77">
        <f t="shared" si="95"/>
        <v>0</v>
      </c>
      <c r="CS77">
        <f t="shared" si="96"/>
        <v>0</v>
      </c>
      <c r="CT77">
        <f t="shared" si="97"/>
        <v>0</v>
      </c>
      <c r="CU77">
        <f t="shared" si="98"/>
        <v>0</v>
      </c>
      <c r="CV77">
        <f t="shared" si="98"/>
        <v>0</v>
      </c>
      <c r="CW77">
        <f t="shared" si="98"/>
        <v>0</v>
      </c>
      <c r="CX77">
        <f t="shared" si="98"/>
        <v>0</v>
      </c>
      <c r="CY77">
        <f t="shared" si="99"/>
        <v>0</v>
      </c>
      <c r="CZ77">
        <f t="shared" si="100"/>
        <v>0</v>
      </c>
      <c r="DC77" t="s">
        <v>3</v>
      </c>
      <c r="DD77" t="s">
        <v>3</v>
      </c>
      <c r="DE77" t="s">
        <v>3</v>
      </c>
      <c r="DF77" t="s">
        <v>3</v>
      </c>
      <c r="DG77" t="s">
        <v>3</v>
      </c>
      <c r="DH77" t="s">
        <v>3</v>
      </c>
      <c r="DI77" t="s">
        <v>3</v>
      </c>
      <c r="DJ77" t="s">
        <v>3</v>
      </c>
      <c r="DK77" t="s">
        <v>3</v>
      </c>
      <c r="DL77" t="s">
        <v>3</v>
      </c>
      <c r="DM77" t="s">
        <v>3</v>
      </c>
      <c r="DN77">
        <v>0</v>
      </c>
      <c r="DO77">
        <v>0</v>
      </c>
      <c r="DP77">
        <v>1</v>
      </c>
      <c r="DQ77">
        <v>1</v>
      </c>
      <c r="DU77">
        <v>1010</v>
      </c>
      <c r="DV77" t="s">
        <v>129</v>
      </c>
      <c r="DW77" t="s">
        <v>129</v>
      </c>
      <c r="DX77">
        <v>100</v>
      </c>
      <c r="EE77">
        <v>36773541</v>
      </c>
      <c r="EF77">
        <v>12</v>
      </c>
      <c r="EG77" t="s">
        <v>123</v>
      </c>
      <c r="EH77">
        <v>0</v>
      </c>
      <c r="EI77" t="s">
        <v>3</v>
      </c>
      <c r="EJ77">
        <v>2</v>
      </c>
      <c r="EK77">
        <v>500002</v>
      </c>
      <c r="EL77" t="s">
        <v>124</v>
      </c>
      <c r="EM77" t="s">
        <v>125</v>
      </c>
      <c r="EO77" t="s">
        <v>3</v>
      </c>
      <c r="EQ77">
        <v>0</v>
      </c>
      <c r="ER77">
        <v>7182</v>
      </c>
      <c r="ES77">
        <v>7182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FQ77">
        <v>0</v>
      </c>
      <c r="FR77">
        <f t="shared" si="101"/>
        <v>0</v>
      </c>
      <c r="FS77">
        <v>0</v>
      </c>
      <c r="FX77">
        <v>0</v>
      </c>
      <c r="FY77">
        <v>0</v>
      </c>
      <c r="GA77" t="s">
        <v>3</v>
      </c>
      <c r="GD77">
        <v>0</v>
      </c>
      <c r="GF77">
        <v>819244297</v>
      </c>
      <c r="GG77">
        <v>2</v>
      </c>
      <c r="GH77">
        <v>1</v>
      </c>
      <c r="GI77">
        <v>-2</v>
      </c>
      <c r="GJ77">
        <v>0</v>
      </c>
      <c r="GK77">
        <f>ROUND(R77*(R12)/100,2)</f>
        <v>0</v>
      </c>
      <c r="GL77">
        <f t="shared" si="102"/>
        <v>0</v>
      </c>
      <c r="GM77">
        <f t="shared" si="103"/>
        <v>287.27999999999997</v>
      </c>
      <c r="GN77">
        <f t="shared" si="104"/>
        <v>0</v>
      </c>
      <c r="GO77">
        <f t="shared" si="105"/>
        <v>287.27999999999997</v>
      </c>
      <c r="GP77">
        <f t="shared" si="106"/>
        <v>0</v>
      </c>
      <c r="GR77">
        <v>0</v>
      </c>
      <c r="GS77">
        <v>3</v>
      </c>
      <c r="GT77">
        <v>0</v>
      </c>
      <c r="GU77" t="s">
        <v>3</v>
      </c>
      <c r="GV77">
        <f t="shared" si="107"/>
        <v>0</v>
      </c>
      <c r="GW77">
        <v>1</v>
      </c>
      <c r="GX77">
        <f t="shared" si="108"/>
        <v>0</v>
      </c>
      <c r="HA77">
        <v>0</v>
      </c>
      <c r="HB77">
        <v>0</v>
      </c>
      <c r="IK77">
        <v>0</v>
      </c>
    </row>
    <row r="78" spans="1:245">
      <c r="A78">
        <v>17</v>
      </c>
      <c r="B78">
        <v>1</v>
      </c>
      <c r="E78" t="s">
        <v>131</v>
      </c>
      <c r="F78" t="s">
        <v>132</v>
      </c>
      <c r="G78" t="s">
        <v>133</v>
      </c>
      <c r="H78" t="s">
        <v>134</v>
      </c>
      <c r="I78">
        <f>ROUND(2,2)</f>
        <v>2</v>
      </c>
      <c r="J78">
        <v>0</v>
      </c>
      <c r="O78">
        <f t="shared" si="76"/>
        <v>344.56</v>
      </c>
      <c r="P78">
        <f t="shared" si="77"/>
        <v>344.56</v>
      </c>
      <c r="Q78">
        <f t="shared" si="78"/>
        <v>0</v>
      </c>
      <c r="R78">
        <f t="shared" si="79"/>
        <v>0</v>
      </c>
      <c r="S78">
        <f t="shared" si="80"/>
        <v>0</v>
      </c>
      <c r="T78">
        <f t="shared" si="81"/>
        <v>0</v>
      </c>
      <c r="U78">
        <f t="shared" si="82"/>
        <v>0</v>
      </c>
      <c r="V78">
        <f t="shared" si="83"/>
        <v>0</v>
      </c>
      <c r="W78">
        <f t="shared" si="84"/>
        <v>0</v>
      </c>
      <c r="X78">
        <f t="shared" si="85"/>
        <v>0</v>
      </c>
      <c r="Y78">
        <f t="shared" si="85"/>
        <v>0</v>
      </c>
      <c r="AA78">
        <v>38216760</v>
      </c>
      <c r="AB78">
        <f t="shared" si="86"/>
        <v>172.28</v>
      </c>
      <c r="AC78">
        <f t="shared" si="87"/>
        <v>172.28</v>
      </c>
      <c r="AD78">
        <f t="shared" si="88"/>
        <v>0</v>
      </c>
      <c r="AE78">
        <f t="shared" si="89"/>
        <v>0</v>
      </c>
      <c r="AF78">
        <f t="shared" si="89"/>
        <v>0</v>
      </c>
      <c r="AG78">
        <f t="shared" si="90"/>
        <v>0</v>
      </c>
      <c r="AH78">
        <f t="shared" si="91"/>
        <v>0</v>
      </c>
      <c r="AI78">
        <f t="shared" si="91"/>
        <v>0</v>
      </c>
      <c r="AJ78">
        <f t="shared" si="92"/>
        <v>0</v>
      </c>
      <c r="AK78">
        <v>172.28</v>
      </c>
      <c r="AL78">
        <v>172.28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1</v>
      </c>
      <c r="AW78">
        <v>1</v>
      </c>
      <c r="AZ78">
        <v>1</v>
      </c>
      <c r="BA78">
        <v>1</v>
      </c>
      <c r="BB78">
        <v>1</v>
      </c>
      <c r="BC78">
        <v>1</v>
      </c>
      <c r="BD78" t="s">
        <v>3</v>
      </c>
      <c r="BE78" t="s">
        <v>3</v>
      </c>
      <c r="BF78" t="s">
        <v>3</v>
      </c>
      <c r="BG78" t="s">
        <v>3</v>
      </c>
      <c r="BH78">
        <v>3</v>
      </c>
      <c r="BI78">
        <v>3</v>
      </c>
      <c r="BJ78" t="s">
        <v>135</v>
      </c>
      <c r="BM78">
        <v>600001</v>
      </c>
      <c r="BN78">
        <v>0</v>
      </c>
      <c r="BO78" t="s">
        <v>3</v>
      </c>
      <c r="BP78">
        <v>0</v>
      </c>
      <c r="BQ78">
        <v>5</v>
      </c>
      <c r="BR78">
        <v>0</v>
      </c>
      <c r="BS78">
        <v>1</v>
      </c>
      <c r="BT78">
        <v>1</v>
      </c>
      <c r="BU78">
        <v>1</v>
      </c>
      <c r="BV78">
        <v>1</v>
      </c>
      <c r="BW78">
        <v>1</v>
      </c>
      <c r="BX78">
        <v>1</v>
      </c>
      <c r="BY78" t="s">
        <v>3</v>
      </c>
      <c r="BZ78">
        <v>0</v>
      </c>
      <c r="CA78">
        <v>0</v>
      </c>
      <c r="CF78">
        <v>0</v>
      </c>
      <c r="CG78">
        <v>0</v>
      </c>
      <c r="CM78">
        <v>0</v>
      </c>
      <c r="CN78" t="s">
        <v>3</v>
      </c>
      <c r="CO78">
        <v>0</v>
      </c>
      <c r="CP78">
        <f t="shared" si="93"/>
        <v>344.56</v>
      </c>
      <c r="CQ78">
        <f t="shared" si="94"/>
        <v>172.28</v>
      </c>
      <c r="CR78">
        <f t="shared" si="95"/>
        <v>0</v>
      </c>
      <c r="CS78">
        <f t="shared" si="96"/>
        <v>0</v>
      </c>
      <c r="CT78">
        <f t="shared" si="97"/>
        <v>0</v>
      </c>
      <c r="CU78">
        <f t="shared" si="98"/>
        <v>0</v>
      </c>
      <c r="CV78">
        <f t="shared" si="98"/>
        <v>0</v>
      </c>
      <c r="CW78">
        <f t="shared" si="98"/>
        <v>0</v>
      </c>
      <c r="CX78">
        <f t="shared" si="98"/>
        <v>0</v>
      </c>
      <c r="CY78">
        <f t="shared" si="99"/>
        <v>0</v>
      </c>
      <c r="CZ78">
        <f t="shared" si="100"/>
        <v>0</v>
      </c>
      <c r="DC78" t="s">
        <v>3</v>
      </c>
      <c r="DD78" t="s">
        <v>3</v>
      </c>
      <c r="DE78" t="s">
        <v>3</v>
      </c>
      <c r="DF78" t="s">
        <v>3</v>
      </c>
      <c r="DG78" t="s">
        <v>3</v>
      </c>
      <c r="DH78" t="s">
        <v>3</v>
      </c>
      <c r="DI78" t="s">
        <v>3</v>
      </c>
      <c r="DJ78" t="s">
        <v>3</v>
      </c>
      <c r="DK78" t="s">
        <v>3</v>
      </c>
      <c r="DL78" t="s">
        <v>3</v>
      </c>
      <c r="DM78" t="s">
        <v>3</v>
      </c>
      <c r="DN78">
        <v>0</v>
      </c>
      <c r="DO78">
        <v>0</v>
      </c>
      <c r="DP78">
        <v>1</v>
      </c>
      <c r="DQ78">
        <v>1</v>
      </c>
      <c r="DU78">
        <v>1010</v>
      </c>
      <c r="DV78" t="s">
        <v>134</v>
      </c>
      <c r="DW78" t="s">
        <v>134</v>
      </c>
      <c r="DX78">
        <v>1</v>
      </c>
      <c r="EE78">
        <v>36773542</v>
      </c>
      <c r="EF78">
        <v>5</v>
      </c>
      <c r="EG78" t="s">
        <v>136</v>
      </c>
      <c r="EH78">
        <v>0</v>
      </c>
      <c r="EI78" t="s">
        <v>3</v>
      </c>
      <c r="EJ78">
        <v>3</v>
      </c>
      <c r="EK78">
        <v>600001</v>
      </c>
      <c r="EL78" t="s">
        <v>137</v>
      </c>
      <c r="EM78" t="s">
        <v>138</v>
      </c>
      <c r="EO78" t="s">
        <v>3</v>
      </c>
      <c r="EQ78">
        <v>0</v>
      </c>
      <c r="ER78">
        <v>172.28</v>
      </c>
      <c r="ES78">
        <v>172.28</v>
      </c>
      <c r="ET78">
        <v>0</v>
      </c>
      <c r="EU78">
        <v>0</v>
      </c>
      <c r="EV78">
        <v>0</v>
      </c>
      <c r="EW78">
        <v>0</v>
      </c>
      <c r="EX78">
        <v>0</v>
      </c>
      <c r="EY78">
        <v>0</v>
      </c>
      <c r="FQ78">
        <v>0</v>
      </c>
      <c r="FR78">
        <f t="shared" si="101"/>
        <v>344.56</v>
      </c>
      <c r="FS78">
        <v>0</v>
      </c>
      <c r="FX78">
        <v>0</v>
      </c>
      <c r="FY78">
        <v>0</v>
      </c>
      <c r="GA78" t="s">
        <v>3</v>
      </c>
      <c r="GD78">
        <v>0</v>
      </c>
      <c r="GF78">
        <v>722532470</v>
      </c>
      <c r="GG78">
        <v>2</v>
      </c>
      <c r="GH78">
        <v>1</v>
      </c>
      <c r="GI78">
        <v>-2</v>
      </c>
      <c r="GJ78">
        <v>0</v>
      </c>
      <c r="GK78">
        <f>ROUND(R78*(R12)/100,2)</f>
        <v>0</v>
      </c>
      <c r="GL78">
        <f t="shared" si="102"/>
        <v>0</v>
      </c>
      <c r="GM78">
        <f t="shared" si="103"/>
        <v>344.56</v>
      </c>
      <c r="GN78">
        <f t="shared" si="104"/>
        <v>0</v>
      </c>
      <c r="GO78">
        <f t="shared" si="105"/>
        <v>0</v>
      </c>
      <c r="GP78">
        <f t="shared" si="106"/>
        <v>0</v>
      </c>
      <c r="GR78">
        <v>0</v>
      </c>
      <c r="GS78">
        <v>3</v>
      </c>
      <c r="GT78">
        <v>0</v>
      </c>
      <c r="GU78" t="s">
        <v>3</v>
      </c>
      <c r="GV78">
        <f t="shared" si="107"/>
        <v>0</v>
      </c>
      <c r="GW78">
        <v>1</v>
      </c>
      <c r="GX78">
        <f t="shared" si="108"/>
        <v>0</v>
      </c>
      <c r="HA78">
        <v>0</v>
      </c>
      <c r="HB78">
        <v>0</v>
      </c>
      <c r="IK78">
        <v>0</v>
      </c>
    </row>
    <row r="79" spans="1:245">
      <c r="A79">
        <v>17</v>
      </c>
      <c r="B79">
        <v>1</v>
      </c>
      <c r="E79" t="s">
        <v>139</v>
      </c>
      <c r="F79" t="s">
        <v>140</v>
      </c>
      <c r="G79" t="s">
        <v>141</v>
      </c>
      <c r="H79" t="s">
        <v>134</v>
      </c>
      <c r="I79">
        <f>ROUND(1,2)</f>
        <v>1</v>
      </c>
      <c r="J79">
        <v>0</v>
      </c>
      <c r="O79">
        <f t="shared" si="76"/>
        <v>918.73</v>
      </c>
      <c r="P79">
        <f t="shared" si="77"/>
        <v>918.73</v>
      </c>
      <c r="Q79">
        <f t="shared" si="78"/>
        <v>0</v>
      </c>
      <c r="R79">
        <f t="shared" si="79"/>
        <v>0</v>
      </c>
      <c r="S79">
        <f t="shared" si="80"/>
        <v>0</v>
      </c>
      <c r="T79">
        <f t="shared" si="81"/>
        <v>0</v>
      </c>
      <c r="U79">
        <f t="shared" si="82"/>
        <v>0</v>
      </c>
      <c r="V79">
        <f t="shared" si="83"/>
        <v>0</v>
      </c>
      <c r="W79">
        <f t="shared" si="84"/>
        <v>0</v>
      </c>
      <c r="X79">
        <f t="shared" si="85"/>
        <v>0</v>
      </c>
      <c r="Y79">
        <f t="shared" si="85"/>
        <v>0</v>
      </c>
      <c r="AA79">
        <v>38216760</v>
      </c>
      <c r="AB79">
        <f t="shared" si="86"/>
        <v>918.73</v>
      </c>
      <c r="AC79">
        <f t="shared" si="87"/>
        <v>918.73</v>
      </c>
      <c r="AD79">
        <f t="shared" si="88"/>
        <v>0</v>
      </c>
      <c r="AE79">
        <f t="shared" si="89"/>
        <v>0</v>
      </c>
      <c r="AF79">
        <f t="shared" si="89"/>
        <v>0</v>
      </c>
      <c r="AG79">
        <f t="shared" si="90"/>
        <v>0</v>
      </c>
      <c r="AH79">
        <f t="shared" si="91"/>
        <v>0</v>
      </c>
      <c r="AI79">
        <f t="shared" si="91"/>
        <v>0</v>
      </c>
      <c r="AJ79">
        <f t="shared" si="92"/>
        <v>0</v>
      </c>
      <c r="AK79">
        <v>918.73</v>
      </c>
      <c r="AL79">
        <v>918.73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1</v>
      </c>
      <c r="AW79">
        <v>1</v>
      </c>
      <c r="AZ79">
        <v>1</v>
      </c>
      <c r="BA79">
        <v>1</v>
      </c>
      <c r="BB79">
        <v>1</v>
      </c>
      <c r="BC79">
        <v>1</v>
      </c>
      <c r="BD79" t="s">
        <v>3</v>
      </c>
      <c r="BE79" t="s">
        <v>3</v>
      </c>
      <c r="BF79" t="s">
        <v>3</v>
      </c>
      <c r="BG79" t="s">
        <v>3</v>
      </c>
      <c r="BH79">
        <v>3</v>
      </c>
      <c r="BI79">
        <v>3</v>
      </c>
      <c r="BJ79" t="s">
        <v>142</v>
      </c>
      <c r="BM79">
        <v>600001</v>
      </c>
      <c r="BN79">
        <v>0</v>
      </c>
      <c r="BO79" t="s">
        <v>3</v>
      </c>
      <c r="BP79">
        <v>0</v>
      </c>
      <c r="BQ79">
        <v>5</v>
      </c>
      <c r="BR79">
        <v>0</v>
      </c>
      <c r="BS79">
        <v>1</v>
      </c>
      <c r="BT79">
        <v>1</v>
      </c>
      <c r="BU79">
        <v>1</v>
      </c>
      <c r="BV79">
        <v>1</v>
      </c>
      <c r="BW79">
        <v>1</v>
      </c>
      <c r="BX79">
        <v>1</v>
      </c>
      <c r="BY79" t="s">
        <v>3</v>
      </c>
      <c r="BZ79">
        <v>0</v>
      </c>
      <c r="CA79">
        <v>0</v>
      </c>
      <c r="CF79">
        <v>0</v>
      </c>
      <c r="CG79">
        <v>0</v>
      </c>
      <c r="CM79">
        <v>0</v>
      </c>
      <c r="CN79" t="s">
        <v>3</v>
      </c>
      <c r="CO79">
        <v>0</v>
      </c>
      <c r="CP79">
        <f t="shared" si="93"/>
        <v>918.73</v>
      </c>
      <c r="CQ79">
        <f t="shared" si="94"/>
        <v>918.73</v>
      </c>
      <c r="CR79">
        <f t="shared" si="95"/>
        <v>0</v>
      </c>
      <c r="CS79">
        <f t="shared" si="96"/>
        <v>0</v>
      </c>
      <c r="CT79">
        <f t="shared" si="97"/>
        <v>0</v>
      </c>
      <c r="CU79">
        <f t="shared" si="98"/>
        <v>0</v>
      </c>
      <c r="CV79">
        <f t="shared" si="98"/>
        <v>0</v>
      </c>
      <c r="CW79">
        <f t="shared" si="98"/>
        <v>0</v>
      </c>
      <c r="CX79">
        <f t="shared" si="98"/>
        <v>0</v>
      </c>
      <c r="CY79">
        <f t="shared" si="99"/>
        <v>0</v>
      </c>
      <c r="CZ79">
        <f t="shared" si="100"/>
        <v>0</v>
      </c>
      <c r="DC79" t="s">
        <v>3</v>
      </c>
      <c r="DD79" t="s">
        <v>3</v>
      </c>
      <c r="DE79" t="s">
        <v>3</v>
      </c>
      <c r="DF79" t="s">
        <v>3</v>
      </c>
      <c r="DG79" t="s">
        <v>3</v>
      </c>
      <c r="DH79" t="s">
        <v>3</v>
      </c>
      <c r="DI79" t="s">
        <v>3</v>
      </c>
      <c r="DJ79" t="s">
        <v>3</v>
      </c>
      <c r="DK79" t="s">
        <v>3</v>
      </c>
      <c r="DL79" t="s">
        <v>3</v>
      </c>
      <c r="DM79" t="s">
        <v>3</v>
      </c>
      <c r="DN79">
        <v>0</v>
      </c>
      <c r="DO79">
        <v>0</v>
      </c>
      <c r="DP79">
        <v>1</v>
      </c>
      <c r="DQ79">
        <v>1</v>
      </c>
      <c r="DU79">
        <v>1010</v>
      </c>
      <c r="DV79" t="s">
        <v>134</v>
      </c>
      <c r="DW79" t="s">
        <v>134</v>
      </c>
      <c r="DX79">
        <v>1</v>
      </c>
      <c r="EE79">
        <v>36773542</v>
      </c>
      <c r="EF79">
        <v>5</v>
      </c>
      <c r="EG79" t="s">
        <v>136</v>
      </c>
      <c r="EH79">
        <v>0</v>
      </c>
      <c r="EI79" t="s">
        <v>3</v>
      </c>
      <c r="EJ79">
        <v>3</v>
      </c>
      <c r="EK79">
        <v>600001</v>
      </c>
      <c r="EL79" t="s">
        <v>137</v>
      </c>
      <c r="EM79" t="s">
        <v>138</v>
      </c>
      <c r="EO79" t="s">
        <v>3</v>
      </c>
      <c r="EQ79">
        <v>0</v>
      </c>
      <c r="ER79">
        <v>918.73</v>
      </c>
      <c r="ES79">
        <v>918.73</v>
      </c>
      <c r="ET79">
        <v>0</v>
      </c>
      <c r="EU79">
        <v>0</v>
      </c>
      <c r="EV79">
        <v>0</v>
      </c>
      <c r="EW79">
        <v>0</v>
      </c>
      <c r="EX79">
        <v>0</v>
      </c>
      <c r="EY79">
        <v>0</v>
      </c>
      <c r="FQ79">
        <v>0</v>
      </c>
      <c r="FR79">
        <f t="shared" si="101"/>
        <v>918.73</v>
      </c>
      <c r="FS79">
        <v>0</v>
      </c>
      <c r="FX79">
        <v>0</v>
      </c>
      <c r="FY79">
        <v>0</v>
      </c>
      <c r="GA79" t="s">
        <v>3</v>
      </c>
      <c r="GD79">
        <v>0</v>
      </c>
      <c r="GF79">
        <v>-901568676</v>
      </c>
      <c r="GG79">
        <v>2</v>
      </c>
      <c r="GH79">
        <v>1</v>
      </c>
      <c r="GI79">
        <v>-2</v>
      </c>
      <c r="GJ79">
        <v>0</v>
      </c>
      <c r="GK79">
        <f>ROUND(R79*(R12)/100,2)</f>
        <v>0</v>
      </c>
      <c r="GL79">
        <f t="shared" si="102"/>
        <v>0</v>
      </c>
      <c r="GM79">
        <f t="shared" si="103"/>
        <v>918.73</v>
      </c>
      <c r="GN79">
        <f t="shared" si="104"/>
        <v>0</v>
      </c>
      <c r="GO79">
        <f t="shared" si="105"/>
        <v>0</v>
      </c>
      <c r="GP79">
        <f t="shared" si="106"/>
        <v>0</v>
      </c>
      <c r="GR79">
        <v>0</v>
      </c>
      <c r="GS79">
        <v>3</v>
      </c>
      <c r="GT79">
        <v>0</v>
      </c>
      <c r="GU79" t="s">
        <v>3</v>
      </c>
      <c r="GV79">
        <f t="shared" si="107"/>
        <v>0</v>
      </c>
      <c r="GW79">
        <v>1</v>
      </c>
      <c r="GX79">
        <f t="shared" si="108"/>
        <v>0</v>
      </c>
      <c r="HA79">
        <v>0</v>
      </c>
      <c r="HB79">
        <v>0</v>
      </c>
      <c r="IK79">
        <v>0</v>
      </c>
    </row>
    <row r="80" spans="1:245">
      <c r="A80">
        <v>17</v>
      </c>
      <c r="B80">
        <v>1</v>
      </c>
      <c r="E80" t="s">
        <v>143</v>
      </c>
      <c r="F80" t="s">
        <v>144</v>
      </c>
      <c r="G80" t="s">
        <v>145</v>
      </c>
      <c r="H80" t="s">
        <v>134</v>
      </c>
      <c r="I80">
        <f>ROUND(1,2)</f>
        <v>1</v>
      </c>
      <c r="J80">
        <v>0</v>
      </c>
      <c r="O80">
        <f t="shared" si="76"/>
        <v>2631.91</v>
      </c>
      <c r="P80">
        <f t="shared" si="77"/>
        <v>2631.91</v>
      </c>
      <c r="Q80">
        <f t="shared" si="78"/>
        <v>0</v>
      </c>
      <c r="R80">
        <f t="shared" si="79"/>
        <v>0</v>
      </c>
      <c r="S80">
        <f t="shared" si="80"/>
        <v>0</v>
      </c>
      <c r="T80">
        <f t="shared" si="81"/>
        <v>0</v>
      </c>
      <c r="U80">
        <f t="shared" si="82"/>
        <v>0</v>
      </c>
      <c r="V80">
        <f t="shared" si="83"/>
        <v>0</v>
      </c>
      <c r="W80">
        <f t="shared" si="84"/>
        <v>0</v>
      </c>
      <c r="X80">
        <f t="shared" si="85"/>
        <v>0</v>
      </c>
      <c r="Y80">
        <f t="shared" si="85"/>
        <v>0</v>
      </c>
      <c r="AA80">
        <v>38216760</v>
      </c>
      <c r="AB80">
        <f t="shared" si="86"/>
        <v>2631.91</v>
      </c>
      <c r="AC80">
        <f t="shared" si="87"/>
        <v>2631.91</v>
      </c>
      <c r="AD80">
        <f t="shared" si="88"/>
        <v>0</v>
      </c>
      <c r="AE80">
        <f t="shared" si="89"/>
        <v>0</v>
      </c>
      <c r="AF80">
        <f t="shared" si="89"/>
        <v>0</v>
      </c>
      <c r="AG80">
        <f t="shared" si="90"/>
        <v>0</v>
      </c>
      <c r="AH80">
        <f t="shared" si="91"/>
        <v>0</v>
      </c>
      <c r="AI80">
        <f t="shared" si="91"/>
        <v>0</v>
      </c>
      <c r="AJ80">
        <f t="shared" si="92"/>
        <v>0</v>
      </c>
      <c r="AK80">
        <v>2631.91</v>
      </c>
      <c r="AL80">
        <v>2631.91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1</v>
      </c>
      <c r="AW80">
        <v>1</v>
      </c>
      <c r="AZ80">
        <v>1</v>
      </c>
      <c r="BA80">
        <v>1</v>
      </c>
      <c r="BB80">
        <v>1</v>
      </c>
      <c r="BC80">
        <v>1</v>
      </c>
      <c r="BD80" t="s">
        <v>3</v>
      </c>
      <c r="BE80" t="s">
        <v>3</v>
      </c>
      <c r="BF80" t="s">
        <v>3</v>
      </c>
      <c r="BG80" t="s">
        <v>3</v>
      </c>
      <c r="BH80">
        <v>3</v>
      </c>
      <c r="BI80">
        <v>3</v>
      </c>
      <c r="BJ80" t="s">
        <v>146</v>
      </c>
      <c r="BM80">
        <v>600001</v>
      </c>
      <c r="BN80">
        <v>0</v>
      </c>
      <c r="BO80" t="s">
        <v>3</v>
      </c>
      <c r="BP80">
        <v>0</v>
      </c>
      <c r="BQ80">
        <v>5</v>
      </c>
      <c r="BR80">
        <v>0</v>
      </c>
      <c r="BS80">
        <v>1</v>
      </c>
      <c r="BT80">
        <v>1</v>
      </c>
      <c r="BU80">
        <v>1</v>
      </c>
      <c r="BV80">
        <v>1</v>
      </c>
      <c r="BW80">
        <v>1</v>
      </c>
      <c r="BX80">
        <v>1</v>
      </c>
      <c r="BY80" t="s">
        <v>3</v>
      </c>
      <c r="BZ80">
        <v>0</v>
      </c>
      <c r="CA80">
        <v>0</v>
      </c>
      <c r="CF80">
        <v>0</v>
      </c>
      <c r="CG80">
        <v>0</v>
      </c>
      <c r="CM80">
        <v>0</v>
      </c>
      <c r="CN80" t="s">
        <v>3</v>
      </c>
      <c r="CO80">
        <v>0</v>
      </c>
      <c r="CP80">
        <f t="shared" si="93"/>
        <v>2631.91</v>
      </c>
      <c r="CQ80">
        <f t="shared" si="94"/>
        <v>2631.91</v>
      </c>
      <c r="CR80">
        <f t="shared" si="95"/>
        <v>0</v>
      </c>
      <c r="CS80">
        <f t="shared" si="96"/>
        <v>0</v>
      </c>
      <c r="CT80">
        <f t="shared" si="97"/>
        <v>0</v>
      </c>
      <c r="CU80">
        <f t="shared" si="98"/>
        <v>0</v>
      </c>
      <c r="CV80">
        <f t="shared" si="98"/>
        <v>0</v>
      </c>
      <c r="CW80">
        <f t="shared" si="98"/>
        <v>0</v>
      </c>
      <c r="CX80">
        <f t="shared" si="98"/>
        <v>0</v>
      </c>
      <c r="CY80">
        <f t="shared" si="99"/>
        <v>0</v>
      </c>
      <c r="CZ80">
        <f t="shared" si="100"/>
        <v>0</v>
      </c>
      <c r="DC80" t="s">
        <v>3</v>
      </c>
      <c r="DD80" t="s">
        <v>3</v>
      </c>
      <c r="DE80" t="s">
        <v>3</v>
      </c>
      <c r="DF80" t="s">
        <v>3</v>
      </c>
      <c r="DG80" t="s">
        <v>3</v>
      </c>
      <c r="DH80" t="s">
        <v>3</v>
      </c>
      <c r="DI80" t="s">
        <v>3</v>
      </c>
      <c r="DJ80" t="s">
        <v>3</v>
      </c>
      <c r="DK80" t="s">
        <v>3</v>
      </c>
      <c r="DL80" t="s">
        <v>3</v>
      </c>
      <c r="DM80" t="s">
        <v>3</v>
      </c>
      <c r="DN80">
        <v>0</v>
      </c>
      <c r="DO80">
        <v>0</v>
      </c>
      <c r="DP80">
        <v>1</v>
      </c>
      <c r="DQ80">
        <v>1</v>
      </c>
      <c r="DU80">
        <v>1010</v>
      </c>
      <c r="DV80" t="s">
        <v>134</v>
      </c>
      <c r="DW80" t="s">
        <v>134</v>
      </c>
      <c r="DX80">
        <v>1</v>
      </c>
      <c r="EE80">
        <v>36773542</v>
      </c>
      <c r="EF80">
        <v>5</v>
      </c>
      <c r="EG80" t="s">
        <v>136</v>
      </c>
      <c r="EH80">
        <v>0</v>
      </c>
      <c r="EI80" t="s">
        <v>3</v>
      </c>
      <c r="EJ80">
        <v>3</v>
      </c>
      <c r="EK80">
        <v>600001</v>
      </c>
      <c r="EL80" t="s">
        <v>137</v>
      </c>
      <c r="EM80" t="s">
        <v>138</v>
      </c>
      <c r="EO80" t="s">
        <v>3</v>
      </c>
      <c r="EQ80">
        <v>0</v>
      </c>
      <c r="ER80">
        <v>2631.91</v>
      </c>
      <c r="ES80">
        <v>2631.91</v>
      </c>
      <c r="ET80">
        <v>0</v>
      </c>
      <c r="EU80">
        <v>0</v>
      </c>
      <c r="EV80">
        <v>0</v>
      </c>
      <c r="EW80">
        <v>0</v>
      </c>
      <c r="EX80">
        <v>0</v>
      </c>
      <c r="EY80">
        <v>0</v>
      </c>
      <c r="FQ80">
        <v>0</v>
      </c>
      <c r="FR80">
        <f t="shared" si="101"/>
        <v>2631.91</v>
      </c>
      <c r="FS80">
        <v>0</v>
      </c>
      <c r="FX80">
        <v>0</v>
      </c>
      <c r="FY80">
        <v>0</v>
      </c>
      <c r="GA80" t="s">
        <v>3</v>
      </c>
      <c r="GD80">
        <v>0</v>
      </c>
      <c r="GF80">
        <v>-1080201888</v>
      </c>
      <c r="GG80">
        <v>2</v>
      </c>
      <c r="GH80">
        <v>1</v>
      </c>
      <c r="GI80">
        <v>-2</v>
      </c>
      <c r="GJ80">
        <v>0</v>
      </c>
      <c r="GK80">
        <f>ROUND(R80*(R12)/100,2)</f>
        <v>0</v>
      </c>
      <c r="GL80">
        <f t="shared" si="102"/>
        <v>0</v>
      </c>
      <c r="GM80">
        <f t="shared" si="103"/>
        <v>2631.91</v>
      </c>
      <c r="GN80">
        <f t="shared" si="104"/>
        <v>0</v>
      </c>
      <c r="GO80">
        <f t="shared" si="105"/>
        <v>0</v>
      </c>
      <c r="GP80">
        <f t="shared" si="106"/>
        <v>0</v>
      </c>
      <c r="GR80">
        <v>0</v>
      </c>
      <c r="GS80">
        <v>3</v>
      </c>
      <c r="GT80">
        <v>0</v>
      </c>
      <c r="GU80" t="s">
        <v>3</v>
      </c>
      <c r="GV80">
        <f t="shared" si="107"/>
        <v>0</v>
      </c>
      <c r="GW80">
        <v>1</v>
      </c>
      <c r="GX80">
        <f t="shared" si="108"/>
        <v>0</v>
      </c>
      <c r="HA80">
        <v>0</v>
      </c>
      <c r="HB80">
        <v>0</v>
      </c>
      <c r="IK80">
        <v>0</v>
      </c>
    </row>
    <row r="81" spans="1:245">
      <c r="A81">
        <v>17</v>
      </c>
      <c r="B81">
        <v>1</v>
      </c>
      <c r="E81" t="s">
        <v>147</v>
      </c>
      <c r="F81" t="s">
        <v>148</v>
      </c>
      <c r="G81" t="s">
        <v>149</v>
      </c>
      <c r="H81" t="s">
        <v>150</v>
      </c>
      <c r="I81">
        <v>3.1199999999999999E-3</v>
      </c>
      <c r="J81">
        <v>0</v>
      </c>
      <c r="O81">
        <f t="shared" si="76"/>
        <v>19.22</v>
      </c>
      <c r="P81">
        <f t="shared" si="77"/>
        <v>19.22</v>
      </c>
      <c r="Q81">
        <f t="shared" si="78"/>
        <v>0</v>
      </c>
      <c r="R81">
        <f t="shared" si="79"/>
        <v>0</v>
      </c>
      <c r="S81">
        <f t="shared" si="80"/>
        <v>0</v>
      </c>
      <c r="T81">
        <f t="shared" si="81"/>
        <v>0</v>
      </c>
      <c r="U81">
        <f t="shared" si="82"/>
        <v>0</v>
      </c>
      <c r="V81">
        <f t="shared" si="83"/>
        <v>0</v>
      </c>
      <c r="W81">
        <f t="shared" si="84"/>
        <v>0</v>
      </c>
      <c r="X81">
        <f t="shared" si="85"/>
        <v>0</v>
      </c>
      <c r="Y81">
        <f t="shared" si="85"/>
        <v>0</v>
      </c>
      <c r="AA81">
        <v>38216760</v>
      </c>
      <c r="AB81">
        <f t="shared" si="86"/>
        <v>6159.22</v>
      </c>
      <c r="AC81">
        <f t="shared" si="87"/>
        <v>6159.22</v>
      </c>
      <c r="AD81">
        <f t="shared" si="88"/>
        <v>0</v>
      </c>
      <c r="AE81">
        <f t="shared" si="89"/>
        <v>0</v>
      </c>
      <c r="AF81">
        <f t="shared" si="89"/>
        <v>0</v>
      </c>
      <c r="AG81">
        <f t="shared" si="90"/>
        <v>0</v>
      </c>
      <c r="AH81">
        <f t="shared" si="91"/>
        <v>0</v>
      </c>
      <c r="AI81">
        <f t="shared" si="91"/>
        <v>0</v>
      </c>
      <c r="AJ81">
        <f t="shared" si="92"/>
        <v>0</v>
      </c>
      <c r="AK81">
        <v>6159.22</v>
      </c>
      <c r="AL81">
        <v>6159.22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1</v>
      </c>
      <c r="AW81">
        <v>1</v>
      </c>
      <c r="AZ81">
        <v>1</v>
      </c>
      <c r="BA81">
        <v>1</v>
      </c>
      <c r="BB81">
        <v>1</v>
      </c>
      <c r="BC81">
        <v>1</v>
      </c>
      <c r="BD81" t="s">
        <v>3</v>
      </c>
      <c r="BE81" t="s">
        <v>3</v>
      </c>
      <c r="BF81" t="s">
        <v>3</v>
      </c>
      <c r="BG81" t="s">
        <v>3</v>
      </c>
      <c r="BH81">
        <v>3</v>
      </c>
      <c r="BI81">
        <v>1</v>
      </c>
      <c r="BJ81" t="s">
        <v>151</v>
      </c>
      <c r="BM81">
        <v>500001</v>
      </c>
      <c r="BN81">
        <v>0</v>
      </c>
      <c r="BO81" t="s">
        <v>3</v>
      </c>
      <c r="BP81">
        <v>0</v>
      </c>
      <c r="BQ81">
        <v>8</v>
      </c>
      <c r="BR81">
        <v>0</v>
      </c>
      <c r="BS81">
        <v>1</v>
      </c>
      <c r="BT81">
        <v>1</v>
      </c>
      <c r="BU81">
        <v>1</v>
      </c>
      <c r="BV81">
        <v>1</v>
      </c>
      <c r="BW81">
        <v>1</v>
      </c>
      <c r="BX81">
        <v>1</v>
      </c>
      <c r="BY81" t="s">
        <v>3</v>
      </c>
      <c r="BZ81">
        <v>0</v>
      </c>
      <c r="CA81">
        <v>0</v>
      </c>
      <c r="CF81">
        <v>0</v>
      </c>
      <c r="CG81">
        <v>0</v>
      </c>
      <c r="CM81">
        <v>0</v>
      </c>
      <c r="CN81" t="s">
        <v>3</v>
      </c>
      <c r="CO81">
        <v>0</v>
      </c>
      <c r="CP81">
        <f t="shared" si="93"/>
        <v>19.22</v>
      </c>
      <c r="CQ81">
        <f t="shared" si="94"/>
        <v>6159.22</v>
      </c>
      <c r="CR81">
        <f t="shared" si="95"/>
        <v>0</v>
      </c>
      <c r="CS81">
        <f t="shared" si="96"/>
        <v>0</v>
      </c>
      <c r="CT81">
        <f t="shared" si="97"/>
        <v>0</v>
      </c>
      <c r="CU81">
        <f t="shared" si="98"/>
        <v>0</v>
      </c>
      <c r="CV81">
        <f t="shared" si="98"/>
        <v>0</v>
      </c>
      <c r="CW81">
        <f t="shared" si="98"/>
        <v>0</v>
      </c>
      <c r="CX81">
        <f t="shared" si="98"/>
        <v>0</v>
      </c>
      <c r="CY81">
        <f t="shared" si="99"/>
        <v>0</v>
      </c>
      <c r="CZ81">
        <f t="shared" si="100"/>
        <v>0</v>
      </c>
      <c r="DC81" t="s">
        <v>3</v>
      </c>
      <c r="DD81" t="s">
        <v>3</v>
      </c>
      <c r="DE81" t="s">
        <v>3</v>
      </c>
      <c r="DF81" t="s">
        <v>3</v>
      </c>
      <c r="DG81" t="s">
        <v>3</v>
      </c>
      <c r="DH81" t="s">
        <v>3</v>
      </c>
      <c r="DI81" t="s">
        <v>3</v>
      </c>
      <c r="DJ81" t="s">
        <v>3</v>
      </c>
      <c r="DK81" t="s">
        <v>3</v>
      </c>
      <c r="DL81" t="s">
        <v>3</v>
      </c>
      <c r="DM81" t="s">
        <v>3</v>
      </c>
      <c r="DN81">
        <v>0</v>
      </c>
      <c r="DO81">
        <v>0</v>
      </c>
      <c r="DP81">
        <v>1</v>
      </c>
      <c r="DQ81">
        <v>1</v>
      </c>
      <c r="DU81">
        <v>1009</v>
      </c>
      <c r="DV81" t="s">
        <v>150</v>
      </c>
      <c r="DW81" t="s">
        <v>150</v>
      </c>
      <c r="DX81">
        <v>1000</v>
      </c>
      <c r="EE81">
        <v>36773540</v>
      </c>
      <c r="EF81">
        <v>8</v>
      </c>
      <c r="EG81" t="s">
        <v>152</v>
      </c>
      <c r="EH81">
        <v>0</v>
      </c>
      <c r="EI81" t="s">
        <v>3</v>
      </c>
      <c r="EJ81">
        <v>1</v>
      </c>
      <c r="EK81">
        <v>500001</v>
      </c>
      <c r="EL81" t="s">
        <v>153</v>
      </c>
      <c r="EM81" t="s">
        <v>154</v>
      </c>
      <c r="EO81" t="s">
        <v>3</v>
      </c>
      <c r="EQ81">
        <v>0</v>
      </c>
      <c r="ER81">
        <v>6159.22</v>
      </c>
      <c r="ES81">
        <v>6159.22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FQ81">
        <v>0</v>
      </c>
      <c r="FR81">
        <f t="shared" si="101"/>
        <v>0</v>
      </c>
      <c r="FS81">
        <v>0</v>
      </c>
      <c r="FX81">
        <v>0</v>
      </c>
      <c r="FY81">
        <v>0</v>
      </c>
      <c r="GA81" t="s">
        <v>3</v>
      </c>
      <c r="GD81">
        <v>0</v>
      </c>
      <c r="GF81">
        <v>-1542236543</v>
      </c>
      <c r="GG81">
        <v>2</v>
      </c>
      <c r="GH81">
        <v>1</v>
      </c>
      <c r="GI81">
        <v>-2</v>
      </c>
      <c r="GJ81">
        <v>0</v>
      </c>
      <c r="GK81">
        <f>ROUND(R81*(R12)/100,2)</f>
        <v>0</v>
      </c>
      <c r="GL81">
        <f t="shared" si="102"/>
        <v>0</v>
      </c>
      <c r="GM81">
        <f t="shared" si="103"/>
        <v>19.22</v>
      </c>
      <c r="GN81">
        <f t="shared" si="104"/>
        <v>19.22</v>
      </c>
      <c r="GO81">
        <f t="shared" si="105"/>
        <v>0</v>
      </c>
      <c r="GP81">
        <f t="shared" si="106"/>
        <v>0</v>
      </c>
      <c r="GR81">
        <v>0</v>
      </c>
      <c r="GS81">
        <v>3</v>
      </c>
      <c r="GT81">
        <v>0</v>
      </c>
      <c r="GU81" t="s">
        <v>3</v>
      </c>
      <c r="GV81">
        <f t="shared" si="107"/>
        <v>0</v>
      </c>
      <c r="GW81">
        <v>1</v>
      </c>
      <c r="GX81">
        <f t="shared" si="108"/>
        <v>0</v>
      </c>
      <c r="HA81">
        <v>0</v>
      </c>
      <c r="HB81">
        <v>0</v>
      </c>
      <c r="IK81">
        <v>0</v>
      </c>
    </row>
    <row r="82" spans="1:245">
      <c r="A82">
        <v>17</v>
      </c>
      <c r="B82">
        <v>1</v>
      </c>
      <c r="E82" t="s">
        <v>155</v>
      </c>
      <c r="F82" t="s">
        <v>156</v>
      </c>
      <c r="G82" t="s">
        <v>157</v>
      </c>
      <c r="H82" t="s">
        <v>150</v>
      </c>
      <c r="I82">
        <v>1.1299999999999999E-3</v>
      </c>
      <c r="J82">
        <v>0</v>
      </c>
      <c r="O82">
        <f t="shared" si="76"/>
        <v>6.51</v>
      </c>
      <c r="P82">
        <f t="shared" si="77"/>
        <v>6.51</v>
      </c>
      <c r="Q82">
        <f t="shared" si="78"/>
        <v>0</v>
      </c>
      <c r="R82">
        <f t="shared" si="79"/>
        <v>0</v>
      </c>
      <c r="S82">
        <f t="shared" si="80"/>
        <v>0</v>
      </c>
      <c r="T82">
        <f t="shared" si="81"/>
        <v>0</v>
      </c>
      <c r="U82">
        <f t="shared" si="82"/>
        <v>0</v>
      </c>
      <c r="V82">
        <f t="shared" si="83"/>
        <v>0</v>
      </c>
      <c r="W82">
        <f t="shared" si="84"/>
        <v>0</v>
      </c>
      <c r="X82">
        <f t="shared" si="85"/>
        <v>0</v>
      </c>
      <c r="Y82">
        <f t="shared" si="85"/>
        <v>0</v>
      </c>
      <c r="AA82">
        <v>38216760</v>
      </c>
      <c r="AB82">
        <f t="shared" si="86"/>
        <v>5763</v>
      </c>
      <c r="AC82">
        <f t="shared" si="87"/>
        <v>5763</v>
      </c>
      <c r="AD82">
        <f t="shared" si="88"/>
        <v>0</v>
      </c>
      <c r="AE82">
        <f t="shared" si="89"/>
        <v>0</v>
      </c>
      <c r="AF82">
        <f t="shared" si="89"/>
        <v>0</v>
      </c>
      <c r="AG82">
        <f t="shared" si="90"/>
        <v>0</v>
      </c>
      <c r="AH82">
        <f t="shared" si="91"/>
        <v>0</v>
      </c>
      <c r="AI82">
        <f t="shared" si="91"/>
        <v>0</v>
      </c>
      <c r="AJ82">
        <f t="shared" si="92"/>
        <v>0</v>
      </c>
      <c r="AK82">
        <v>5763</v>
      </c>
      <c r="AL82">
        <v>5763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1</v>
      </c>
      <c r="AW82">
        <v>1</v>
      </c>
      <c r="AZ82">
        <v>1</v>
      </c>
      <c r="BA82">
        <v>1</v>
      </c>
      <c r="BB82">
        <v>1</v>
      </c>
      <c r="BC82">
        <v>1</v>
      </c>
      <c r="BD82" t="s">
        <v>3</v>
      </c>
      <c r="BE82" t="s">
        <v>3</v>
      </c>
      <c r="BF82" t="s">
        <v>3</v>
      </c>
      <c r="BG82" t="s">
        <v>3</v>
      </c>
      <c r="BH82">
        <v>3</v>
      </c>
      <c r="BI82">
        <v>1</v>
      </c>
      <c r="BJ82" t="s">
        <v>158</v>
      </c>
      <c r="BM82">
        <v>500001</v>
      </c>
      <c r="BN82">
        <v>0</v>
      </c>
      <c r="BO82" t="s">
        <v>3</v>
      </c>
      <c r="BP82">
        <v>0</v>
      </c>
      <c r="BQ82">
        <v>8</v>
      </c>
      <c r="BR82">
        <v>0</v>
      </c>
      <c r="BS82">
        <v>1</v>
      </c>
      <c r="BT82">
        <v>1</v>
      </c>
      <c r="BU82">
        <v>1</v>
      </c>
      <c r="BV82">
        <v>1</v>
      </c>
      <c r="BW82">
        <v>1</v>
      </c>
      <c r="BX82">
        <v>1</v>
      </c>
      <c r="BY82" t="s">
        <v>3</v>
      </c>
      <c r="BZ82">
        <v>0</v>
      </c>
      <c r="CA82">
        <v>0</v>
      </c>
      <c r="CF82">
        <v>0</v>
      </c>
      <c r="CG82">
        <v>0</v>
      </c>
      <c r="CM82">
        <v>0</v>
      </c>
      <c r="CN82" t="s">
        <v>3</v>
      </c>
      <c r="CO82">
        <v>0</v>
      </c>
      <c r="CP82">
        <f t="shared" si="93"/>
        <v>6.51</v>
      </c>
      <c r="CQ82">
        <f t="shared" si="94"/>
        <v>5763</v>
      </c>
      <c r="CR82">
        <f t="shared" si="95"/>
        <v>0</v>
      </c>
      <c r="CS82">
        <f t="shared" si="96"/>
        <v>0</v>
      </c>
      <c r="CT82">
        <f t="shared" si="97"/>
        <v>0</v>
      </c>
      <c r="CU82">
        <f t="shared" si="98"/>
        <v>0</v>
      </c>
      <c r="CV82">
        <f t="shared" si="98"/>
        <v>0</v>
      </c>
      <c r="CW82">
        <f t="shared" si="98"/>
        <v>0</v>
      </c>
      <c r="CX82">
        <f t="shared" si="98"/>
        <v>0</v>
      </c>
      <c r="CY82">
        <f t="shared" si="99"/>
        <v>0</v>
      </c>
      <c r="CZ82">
        <f t="shared" si="100"/>
        <v>0</v>
      </c>
      <c r="DC82" t="s">
        <v>3</v>
      </c>
      <c r="DD82" t="s">
        <v>3</v>
      </c>
      <c r="DE82" t="s">
        <v>3</v>
      </c>
      <c r="DF82" t="s">
        <v>3</v>
      </c>
      <c r="DG82" t="s">
        <v>3</v>
      </c>
      <c r="DH82" t="s">
        <v>3</v>
      </c>
      <c r="DI82" t="s">
        <v>3</v>
      </c>
      <c r="DJ82" t="s">
        <v>3</v>
      </c>
      <c r="DK82" t="s">
        <v>3</v>
      </c>
      <c r="DL82" t="s">
        <v>3</v>
      </c>
      <c r="DM82" t="s">
        <v>3</v>
      </c>
      <c r="DN82">
        <v>0</v>
      </c>
      <c r="DO82">
        <v>0</v>
      </c>
      <c r="DP82">
        <v>1</v>
      </c>
      <c r="DQ82">
        <v>1</v>
      </c>
      <c r="DU82">
        <v>1009</v>
      </c>
      <c r="DV82" t="s">
        <v>150</v>
      </c>
      <c r="DW82" t="s">
        <v>150</v>
      </c>
      <c r="DX82">
        <v>1000</v>
      </c>
      <c r="EE82">
        <v>36773540</v>
      </c>
      <c r="EF82">
        <v>8</v>
      </c>
      <c r="EG82" t="s">
        <v>152</v>
      </c>
      <c r="EH82">
        <v>0</v>
      </c>
      <c r="EI82" t="s">
        <v>3</v>
      </c>
      <c r="EJ82">
        <v>1</v>
      </c>
      <c r="EK82">
        <v>500001</v>
      </c>
      <c r="EL82" t="s">
        <v>153</v>
      </c>
      <c r="EM82" t="s">
        <v>154</v>
      </c>
      <c r="EO82" t="s">
        <v>3</v>
      </c>
      <c r="EQ82">
        <v>0</v>
      </c>
      <c r="ER82">
        <v>5763</v>
      </c>
      <c r="ES82">
        <v>5763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0</v>
      </c>
      <c r="FQ82">
        <v>0</v>
      </c>
      <c r="FR82">
        <f t="shared" si="101"/>
        <v>0</v>
      </c>
      <c r="FS82">
        <v>0</v>
      </c>
      <c r="FX82">
        <v>0</v>
      </c>
      <c r="FY82">
        <v>0</v>
      </c>
      <c r="GA82" t="s">
        <v>3</v>
      </c>
      <c r="GD82">
        <v>0</v>
      </c>
      <c r="GF82">
        <v>-2125146360</v>
      </c>
      <c r="GG82">
        <v>2</v>
      </c>
      <c r="GH82">
        <v>1</v>
      </c>
      <c r="GI82">
        <v>-2</v>
      </c>
      <c r="GJ82">
        <v>0</v>
      </c>
      <c r="GK82">
        <f>ROUND(R82*(R12)/100,2)</f>
        <v>0</v>
      </c>
      <c r="GL82">
        <f t="shared" si="102"/>
        <v>0</v>
      </c>
      <c r="GM82">
        <f t="shared" si="103"/>
        <v>6.51</v>
      </c>
      <c r="GN82">
        <f t="shared" si="104"/>
        <v>6.51</v>
      </c>
      <c r="GO82">
        <f t="shared" si="105"/>
        <v>0</v>
      </c>
      <c r="GP82">
        <f t="shared" si="106"/>
        <v>0</v>
      </c>
      <c r="GR82">
        <v>0</v>
      </c>
      <c r="GS82">
        <v>3</v>
      </c>
      <c r="GT82">
        <v>0</v>
      </c>
      <c r="GU82" t="s">
        <v>3</v>
      </c>
      <c r="GV82">
        <f t="shared" si="107"/>
        <v>0</v>
      </c>
      <c r="GW82">
        <v>1</v>
      </c>
      <c r="GX82">
        <f t="shared" si="108"/>
        <v>0</v>
      </c>
      <c r="HA82">
        <v>0</v>
      </c>
      <c r="HB82">
        <v>0</v>
      </c>
      <c r="IK82">
        <v>0</v>
      </c>
    </row>
    <row r="84" spans="1:245">
      <c r="A84" s="2">
        <v>51</v>
      </c>
      <c r="B84" s="2">
        <f>B72</f>
        <v>1</v>
      </c>
      <c r="C84" s="2">
        <f>A72</f>
        <v>5</v>
      </c>
      <c r="D84" s="2">
        <f>ROW(A72)</f>
        <v>72</v>
      </c>
      <c r="E84" s="2"/>
      <c r="F84" s="2" t="str">
        <f>IF(F72&lt;&gt;"",F72,"")</f>
        <v>Новый подраздел</v>
      </c>
      <c r="G84" s="2" t="str">
        <f>IF(G72&lt;&gt;"",G72,"")</f>
        <v>2. Материалы, неучтенные ценником</v>
      </c>
      <c r="H84" s="2">
        <v>0</v>
      </c>
      <c r="I84" s="2"/>
      <c r="J84" s="2"/>
      <c r="K84" s="2"/>
      <c r="L84" s="2"/>
      <c r="M84" s="2"/>
      <c r="N84" s="2"/>
      <c r="O84" s="2">
        <f t="shared" ref="O84:T84" si="109">ROUND(AB84,2)</f>
        <v>4303.46</v>
      </c>
      <c r="P84" s="2">
        <f t="shared" si="109"/>
        <v>4303.46</v>
      </c>
      <c r="Q84" s="2">
        <f t="shared" si="109"/>
        <v>0</v>
      </c>
      <c r="R84" s="2">
        <f t="shared" si="109"/>
        <v>0</v>
      </c>
      <c r="S84" s="2">
        <f t="shared" si="109"/>
        <v>0</v>
      </c>
      <c r="T84" s="2">
        <f t="shared" si="109"/>
        <v>0</v>
      </c>
      <c r="U84" s="2">
        <f>AH84</f>
        <v>0</v>
      </c>
      <c r="V84" s="2">
        <f>AI84</f>
        <v>0</v>
      </c>
      <c r="W84" s="2">
        <f>ROUND(AJ84,2)</f>
        <v>0</v>
      </c>
      <c r="X84" s="2">
        <f>ROUND(AK84,2)</f>
        <v>0</v>
      </c>
      <c r="Y84" s="2">
        <f>ROUND(AL84,2)</f>
        <v>0</v>
      </c>
      <c r="Z84" s="2"/>
      <c r="AA84" s="2"/>
      <c r="AB84" s="2">
        <f>ROUND(SUMIF(AA76:AA82,"=38216760",O76:O82),2)</f>
        <v>4303.46</v>
      </c>
      <c r="AC84" s="2">
        <f>ROUND(SUMIF(AA76:AA82,"=38216760",P76:P82),2)</f>
        <v>4303.46</v>
      </c>
      <c r="AD84" s="2">
        <f>ROUND(SUMIF(AA76:AA82,"=38216760",Q76:Q82),2)</f>
        <v>0</v>
      </c>
      <c r="AE84" s="2">
        <f>ROUND(SUMIF(AA76:AA82,"=38216760",R76:R82),2)</f>
        <v>0</v>
      </c>
      <c r="AF84" s="2">
        <f>ROUND(SUMIF(AA76:AA82,"=38216760",S76:S82),2)</f>
        <v>0</v>
      </c>
      <c r="AG84" s="2">
        <f>ROUND(SUMIF(AA76:AA82,"=38216760",T76:T82),2)</f>
        <v>0</v>
      </c>
      <c r="AH84" s="2">
        <f>SUMIF(AA76:AA82,"=38216760",U76:U82)</f>
        <v>0</v>
      </c>
      <c r="AI84" s="2">
        <f>SUMIF(AA76:AA82,"=38216760",V76:V82)</f>
        <v>0</v>
      </c>
      <c r="AJ84" s="2">
        <f>ROUND(SUMIF(AA76:AA82,"=38216760",W76:W82),2)</f>
        <v>0</v>
      </c>
      <c r="AK84" s="2">
        <f>ROUND(SUMIF(AA76:AA82,"=38216760",X76:X82),2)</f>
        <v>0</v>
      </c>
      <c r="AL84" s="2">
        <f>ROUND(SUMIF(AA76:AA82,"=38216760",Y76:Y82),2)</f>
        <v>0</v>
      </c>
      <c r="AM84" s="2"/>
      <c r="AN84" s="2"/>
      <c r="AO84" s="2">
        <f t="shared" ref="AO84:BC84" si="110">ROUND(BX84,2)</f>
        <v>0</v>
      </c>
      <c r="AP84" s="2">
        <f t="shared" si="110"/>
        <v>3895.2</v>
      </c>
      <c r="AQ84" s="2">
        <f t="shared" si="110"/>
        <v>0</v>
      </c>
      <c r="AR84" s="2">
        <f t="shared" si="110"/>
        <v>4303.46</v>
      </c>
      <c r="AS84" s="2">
        <f t="shared" si="110"/>
        <v>25.73</v>
      </c>
      <c r="AT84" s="2">
        <f t="shared" si="110"/>
        <v>382.53</v>
      </c>
      <c r="AU84" s="2">
        <f t="shared" si="110"/>
        <v>0</v>
      </c>
      <c r="AV84" s="2">
        <f t="shared" si="110"/>
        <v>4303.46</v>
      </c>
      <c r="AW84" s="2">
        <f t="shared" si="110"/>
        <v>408.26</v>
      </c>
      <c r="AX84" s="2">
        <f t="shared" si="110"/>
        <v>0</v>
      </c>
      <c r="AY84" s="2">
        <f t="shared" si="110"/>
        <v>408.26</v>
      </c>
      <c r="AZ84" s="2">
        <f t="shared" si="110"/>
        <v>3895.2</v>
      </c>
      <c r="BA84" s="2">
        <f t="shared" si="110"/>
        <v>0</v>
      </c>
      <c r="BB84" s="2">
        <f t="shared" si="110"/>
        <v>0</v>
      </c>
      <c r="BC84" s="2">
        <f t="shared" si="110"/>
        <v>0</v>
      </c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>
        <f>ROUND(SUMIF(AA76:AA82,"=38216760",FQ76:FQ82),2)</f>
        <v>0</v>
      </c>
      <c r="BY84" s="2">
        <f>ROUND(SUMIF(AA76:AA82,"=38216760",FR76:FR82),2)</f>
        <v>3895.2</v>
      </c>
      <c r="BZ84" s="2">
        <f>ROUND(SUMIF(AA76:AA82,"=38216760",GL76:GL82),2)</f>
        <v>0</v>
      </c>
      <c r="CA84" s="2">
        <f>ROUND(SUMIF(AA76:AA82,"=38216760",GM76:GM82),2)</f>
        <v>4303.46</v>
      </c>
      <c r="CB84" s="2">
        <f>ROUND(SUMIF(AA76:AA82,"=38216760",GN76:GN82),2)</f>
        <v>25.73</v>
      </c>
      <c r="CC84" s="2">
        <f>ROUND(SUMIF(AA76:AA82,"=38216760",GO76:GO82),2)</f>
        <v>382.53</v>
      </c>
      <c r="CD84" s="2">
        <f>ROUND(SUMIF(AA76:AA82,"=38216760",GP76:GP82),2)</f>
        <v>0</v>
      </c>
      <c r="CE84" s="2">
        <f>AC84-BX84</f>
        <v>4303.46</v>
      </c>
      <c r="CF84" s="2">
        <f>AC84-BY84</f>
        <v>408.26000000000022</v>
      </c>
      <c r="CG84" s="2">
        <f>BX84-BZ84</f>
        <v>0</v>
      </c>
      <c r="CH84" s="2">
        <f>AC84-BX84-BY84+BZ84</f>
        <v>408.26000000000022</v>
      </c>
      <c r="CI84" s="2">
        <f>BY84-BZ84</f>
        <v>3895.2</v>
      </c>
      <c r="CJ84" s="2">
        <f>ROUND(SUMIF(AA76:AA82,"=38216760",GX76:GX82),2)</f>
        <v>0</v>
      </c>
      <c r="CK84" s="2">
        <f>ROUND(SUMIF(AA76:AA82,"=38216760",GY76:GY82),2)</f>
        <v>0</v>
      </c>
      <c r="CL84" s="2">
        <f>ROUND(SUMIF(AA76:AA82,"=38216760",GZ76:GZ82),2)</f>
        <v>0</v>
      </c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>
        <v>0</v>
      </c>
    </row>
    <row r="86" spans="1:245">
      <c r="A86" s="4">
        <v>50</v>
      </c>
      <c r="B86" s="4">
        <v>0</v>
      </c>
      <c r="C86" s="4">
        <v>0</v>
      </c>
      <c r="D86" s="4">
        <v>1</v>
      </c>
      <c r="E86" s="4">
        <v>201</v>
      </c>
      <c r="F86" s="4">
        <f>ROUND(Source!O84,O86)</f>
        <v>4303.46</v>
      </c>
      <c r="G86" s="4" t="s">
        <v>62</v>
      </c>
      <c r="H86" s="4" t="s">
        <v>63</v>
      </c>
      <c r="I86" s="4"/>
      <c r="J86" s="4"/>
      <c r="K86" s="4">
        <v>201</v>
      </c>
      <c r="L86" s="4">
        <v>1</v>
      </c>
      <c r="M86" s="4">
        <v>3</v>
      </c>
      <c r="N86" s="4" t="s">
        <v>3</v>
      </c>
      <c r="O86" s="4">
        <v>2</v>
      </c>
      <c r="P86" s="4"/>
      <c r="Q86" s="4"/>
      <c r="R86" s="4"/>
      <c r="S86" s="4"/>
      <c r="T86" s="4"/>
      <c r="U86" s="4"/>
      <c r="V86" s="4"/>
      <c r="W86" s="4"/>
    </row>
    <row r="87" spans="1:245">
      <c r="A87" s="4">
        <v>50</v>
      </c>
      <c r="B87" s="4">
        <v>0</v>
      </c>
      <c r="C87" s="4">
        <v>0</v>
      </c>
      <c r="D87" s="4">
        <v>1</v>
      </c>
      <c r="E87" s="4">
        <v>202</v>
      </c>
      <c r="F87" s="4">
        <f>ROUND(Source!P84,O87)</f>
        <v>4303.46</v>
      </c>
      <c r="G87" s="4" t="s">
        <v>64</v>
      </c>
      <c r="H87" s="4" t="s">
        <v>65</v>
      </c>
      <c r="I87" s="4"/>
      <c r="J87" s="4"/>
      <c r="K87" s="4">
        <v>202</v>
      </c>
      <c r="L87" s="4">
        <v>2</v>
      </c>
      <c r="M87" s="4">
        <v>3</v>
      </c>
      <c r="N87" s="4" t="s">
        <v>3</v>
      </c>
      <c r="O87" s="4">
        <v>2</v>
      </c>
      <c r="P87" s="4"/>
      <c r="Q87" s="4"/>
      <c r="R87" s="4"/>
      <c r="S87" s="4"/>
      <c r="T87" s="4"/>
      <c r="U87" s="4"/>
      <c r="V87" s="4"/>
      <c r="W87" s="4"/>
    </row>
    <row r="88" spans="1:245">
      <c r="A88" s="4">
        <v>50</v>
      </c>
      <c r="B88" s="4">
        <v>0</v>
      </c>
      <c r="C88" s="4">
        <v>0</v>
      </c>
      <c r="D88" s="4">
        <v>1</v>
      </c>
      <c r="E88" s="4">
        <v>222</v>
      </c>
      <c r="F88" s="4">
        <f>ROUND(Source!AO84,O88)</f>
        <v>0</v>
      </c>
      <c r="G88" s="4" t="s">
        <v>66</v>
      </c>
      <c r="H88" s="4" t="s">
        <v>67</v>
      </c>
      <c r="I88" s="4"/>
      <c r="J88" s="4"/>
      <c r="K88" s="4">
        <v>222</v>
      </c>
      <c r="L88" s="4">
        <v>3</v>
      </c>
      <c r="M88" s="4">
        <v>3</v>
      </c>
      <c r="N88" s="4" t="s">
        <v>3</v>
      </c>
      <c r="O88" s="4">
        <v>2</v>
      </c>
      <c r="P88" s="4"/>
      <c r="Q88" s="4"/>
      <c r="R88" s="4"/>
      <c r="S88" s="4"/>
      <c r="T88" s="4"/>
      <c r="U88" s="4"/>
      <c r="V88" s="4"/>
      <c r="W88" s="4"/>
    </row>
    <row r="89" spans="1:245">
      <c r="A89" s="4">
        <v>50</v>
      </c>
      <c r="B89" s="4">
        <v>0</v>
      </c>
      <c r="C89" s="4">
        <v>0</v>
      </c>
      <c r="D89" s="4">
        <v>1</v>
      </c>
      <c r="E89" s="4">
        <v>225</v>
      </c>
      <c r="F89" s="4">
        <f>ROUND(Source!AV84,O89)</f>
        <v>4303.46</v>
      </c>
      <c r="G89" s="4" t="s">
        <v>68</v>
      </c>
      <c r="H89" s="4" t="s">
        <v>69</v>
      </c>
      <c r="I89" s="4"/>
      <c r="J89" s="4"/>
      <c r="K89" s="4">
        <v>225</v>
      </c>
      <c r="L89" s="4">
        <v>4</v>
      </c>
      <c r="M89" s="4">
        <v>3</v>
      </c>
      <c r="N89" s="4" t="s">
        <v>3</v>
      </c>
      <c r="O89" s="4">
        <v>2</v>
      </c>
      <c r="P89" s="4"/>
      <c r="Q89" s="4"/>
      <c r="R89" s="4"/>
      <c r="S89" s="4"/>
      <c r="T89" s="4"/>
      <c r="U89" s="4"/>
      <c r="V89" s="4"/>
      <c r="W89" s="4"/>
    </row>
    <row r="90" spans="1:245">
      <c r="A90" s="4">
        <v>50</v>
      </c>
      <c r="B90" s="4">
        <v>0</v>
      </c>
      <c r="C90" s="4">
        <v>0</v>
      </c>
      <c r="D90" s="4">
        <v>1</v>
      </c>
      <c r="E90" s="4">
        <v>226</v>
      </c>
      <c r="F90" s="4">
        <f>ROUND(Source!AW84,O90)</f>
        <v>408.26</v>
      </c>
      <c r="G90" s="4" t="s">
        <v>70</v>
      </c>
      <c r="H90" s="4" t="s">
        <v>71</v>
      </c>
      <c r="I90" s="4"/>
      <c r="J90" s="4"/>
      <c r="K90" s="4">
        <v>226</v>
      </c>
      <c r="L90" s="4">
        <v>5</v>
      </c>
      <c r="M90" s="4">
        <v>3</v>
      </c>
      <c r="N90" s="4" t="s">
        <v>3</v>
      </c>
      <c r="O90" s="4">
        <v>2</v>
      </c>
      <c r="P90" s="4"/>
      <c r="Q90" s="4"/>
      <c r="R90" s="4"/>
      <c r="S90" s="4"/>
      <c r="T90" s="4"/>
      <c r="U90" s="4"/>
      <c r="V90" s="4"/>
      <c r="W90" s="4"/>
    </row>
    <row r="91" spans="1:245">
      <c r="A91" s="4">
        <v>50</v>
      </c>
      <c r="B91" s="4">
        <v>0</v>
      </c>
      <c r="C91" s="4">
        <v>0</v>
      </c>
      <c r="D91" s="4">
        <v>1</v>
      </c>
      <c r="E91" s="4">
        <v>227</v>
      </c>
      <c r="F91" s="4">
        <f>ROUND(Source!AX84,O91)</f>
        <v>0</v>
      </c>
      <c r="G91" s="4" t="s">
        <v>72</v>
      </c>
      <c r="H91" s="4" t="s">
        <v>73</v>
      </c>
      <c r="I91" s="4"/>
      <c r="J91" s="4"/>
      <c r="K91" s="4">
        <v>227</v>
      </c>
      <c r="L91" s="4">
        <v>6</v>
      </c>
      <c r="M91" s="4">
        <v>3</v>
      </c>
      <c r="N91" s="4" t="s">
        <v>3</v>
      </c>
      <c r="O91" s="4">
        <v>2</v>
      </c>
      <c r="P91" s="4"/>
      <c r="Q91" s="4"/>
      <c r="R91" s="4"/>
      <c r="S91" s="4"/>
      <c r="T91" s="4"/>
      <c r="U91" s="4"/>
      <c r="V91" s="4"/>
      <c r="W91" s="4"/>
    </row>
    <row r="92" spans="1:245">
      <c r="A92" s="4">
        <v>50</v>
      </c>
      <c r="B92" s="4">
        <v>0</v>
      </c>
      <c r="C92" s="4">
        <v>0</v>
      </c>
      <c r="D92" s="4">
        <v>1</v>
      </c>
      <c r="E92" s="4">
        <v>228</v>
      </c>
      <c r="F92" s="4">
        <f>ROUND(Source!AY84,O92)</f>
        <v>408.26</v>
      </c>
      <c r="G92" s="4" t="s">
        <v>74</v>
      </c>
      <c r="H92" s="4" t="s">
        <v>75</v>
      </c>
      <c r="I92" s="4"/>
      <c r="J92" s="4"/>
      <c r="K92" s="4">
        <v>228</v>
      </c>
      <c r="L92" s="4">
        <v>7</v>
      </c>
      <c r="M92" s="4">
        <v>3</v>
      </c>
      <c r="N92" s="4" t="s">
        <v>3</v>
      </c>
      <c r="O92" s="4">
        <v>2</v>
      </c>
      <c r="P92" s="4"/>
      <c r="Q92" s="4"/>
      <c r="R92" s="4"/>
      <c r="S92" s="4"/>
      <c r="T92" s="4"/>
      <c r="U92" s="4"/>
      <c r="V92" s="4"/>
      <c r="W92" s="4"/>
    </row>
    <row r="93" spans="1:245">
      <c r="A93" s="4">
        <v>50</v>
      </c>
      <c r="B93" s="4">
        <v>0</v>
      </c>
      <c r="C93" s="4">
        <v>0</v>
      </c>
      <c r="D93" s="4">
        <v>1</v>
      </c>
      <c r="E93" s="4">
        <v>216</v>
      </c>
      <c r="F93" s="4">
        <f>ROUND(Source!AP84,O93)</f>
        <v>3895.2</v>
      </c>
      <c r="G93" s="4" t="s">
        <v>76</v>
      </c>
      <c r="H93" s="4" t="s">
        <v>77</v>
      </c>
      <c r="I93" s="4"/>
      <c r="J93" s="4"/>
      <c r="K93" s="4">
        <v>216</v>
      </c>
      <c r="L93" s="4">
        <v>8</v>
      </c>
      <c r="M93" s="4">
        <v>3</v>
      </c>
      <c r="N93" s="4" t="s">
        <v>3</v>
      </c>
      <c r="O93" s="4">
        <v>2</v>
      </c>
      <c r="P93" s="4"/>
      <c r="Q93" s="4"/>
      <c r="R93" s="4"/>
      <c r="S93" s="4"/>
      <c r="T93" s="4"/>
      <c r="U93" s="4"/>
      <c r="V93" s="4"/>
      <c r="W93" s="4"/>
    </row>
    <row r="94" spans="1:245">
      <c r="A94" s="4">
        <v>50</v>
      </c>
      <c r="B94" s="4">
        <v>0</v>
      </c>
      <c r="C94" s="4">
        <v>0</v>
      </c>
      <c r="D94" s="4">
        <v>1</v>
      </c>
      <c r="E94" s="4">
        <v>223</v>
      </c>
      <c r="F94" s="4">
        <f>ROUND(Source!AQ84,O94)</f>
        <v>0</v>
      </c>
      <c r="G94" s="4" t="s">
        <v>78</v>
      </c>
      <c r="H94" s="4" t="s">
        <v>79</v>
      </c>
      <c r="I94" s="4"/>
      <c r="J94" s="4"/>
      <c r="K94" s="4">
        <v>223</v>
      </c>
      <c r="L94" s="4">
        <v>9</v>
      </c>
      <c r="M94" s="4">
        <v>3</v>
      </c>
      <c r="N94" s="4" t="s">
        <v>3</v>
      </c>
      <c r="O94" s="4">
        <v>2</v>
      </c>
      <c r="P94" s="4"/>
      <c r="Q94" s="4"/>
      <c r="R94" s="4"/>
      <c r="S94" s="4"/>
      <c r="T94" s="4"/>
      <c r="U94" s="4"/>
      <c r="V94" s="4"/>
      <c r="W94" s="4"/>
    </row>
    <row r="95" spans="1:245">
      <c r="A95" s="4">
        <v>50</v>
      </c>
      <c r="B95" s="4">
        <v>0</v>
      </c>
      <c r="C95" s="4">
        <v>0</v>
      </c>
      <c r="D95" s="4">
        <v>1</v>
      </c>
      <c r="E95" s="4">
        <v>229</v>
      </c>
      <c r="F95" s="4">
        <f>ROUND(Source!AZ84,O95)</f>
        <v>3895.2</v>
      </c>
      <c r="G95" s="4" t="s">
        <v>80</v>
      </c>
      <c r="H95" s="4" t="s">
        <v>81</v>
      </c>
      <c r="I95" s="4"/>
      <c r="J95" s="4"/>
      <c r="K95" s="4">
        <v>229</v>
      </c>
      <c r="L95" s="4">
        <v>10</v>
      </c>
      <c r="M95" s="4">
        <v>3</v>
      </c>
      <c r="N95" s="4" t="s">
        <v>3</v>
      </c>
      <c r="O95" s="4">
        <v>2</v>
      </c>
      <c r="P95" s="4"/>
      <c r="Q95" s="4"/>
      <c r="R95" s="4"/>
      <c r="S95" s="4"/>
      <c r="T95" s="4"/>
      <c r="U95" s="4"/>
      <c r="V95" s="4"/>
      <c r="W95" s="4"/>
    </row>
    <row r="96" spans="1:245">
      <c r="A96" s="4">
        <v>50</v>
      </c>
      <c r="B96" s="4">
        <v>0</v>
      </c>
      <c r="C96" s="4">
        <v>0</v>
      </c>
      <c r="D96" s="4">
        <v>1</v>
      </c>
      <c r="E96" s="4">
        <v>203</v>
      </c>
      <c r="F96" s="4">
        <f>ROUND(Source!Q84,O96)</f>
        <v>0</v>
      </c>
      <c r="G96" s="4" t="s">
        <v>82</v>
      </c>
      <c r="H96" s="4" t="s">
        <v>83</v>
      </c>
      <c r="I96" s="4"/>
      <c r="J96" s="4"/>
      <c r="K96" s="4">
        <v>203</v>
      </c>
      <c r="L96" s="4">
        <v>11</v>
      </c>
      <c r="M96" s="4">
        <v>3</v>
      </c>
      <c r="N96" s="4" t="s">
        <v>3</v>
      </c>
      <c r="O96" s="4">
        <v>2</v>
      </c>
      <c r="P96" s="4"/>
      <c r="Q96" s="4"/>
      <c r="R96" s="4"/>
      <c r="S96" s="4"/>
      <c r="T96" s="4"/>
      <c r="U96" s="4"/>
      <c r="V96" s="4"/>
      <c r="W96" s="4"/>
    </row>
    <row r="97" spans="1:23">
      <c r="A97" s="4">
        <v>50</v>
      </c>
      <c r="B97" s="4">
        <v>0</v>
      </c>
      <c r="C97" s="4">
        <v>0</v>
      </c>
      <c r="D97" s="4">
        <v>1</v>
      </c>
      <c r="E97" s="4">
        <v>231</v>
      </c>
      <c r="F97" s="4">
        <f>ROUND(Source!BB84,O97)</f>
        <v>0</v>
      </c>
      <c r="G97" s="4" t="s">
        <v>84</v>
      </c>
      <c r="H97" s="4" t="s">
        <v>85</v>
      </c>
      <c r="I97" s="4"/>
      <c r="J97" s="4"/>
      <c r="K97" s="4">
        <v>231</v>
      </c>
      <c r="L97" s="4">
        <v>12</v>
      </c>
      <c r="M97" s="4">
        <v>3</v>
      </c>
      <c r="N97" s="4" t="s">
        <v>3</v>
      </c>
      <c r="O97" s="4">
        <v>2</v>
      </c>
      <c r="P97" s="4"/>
      <c r="Q97" s="4"/>
      <c r="R97" s="4"/>
      <c r="S97" s="4"/>
      <c r="T97" s="4"/>
      <c r="U97" s="4"/>
      <c r="V97" s="4"/>
      <c r="W97" s="4"/>
    </row>
    <row r="98" spans="1:23">
      <c r="A98" s="4">
        <v>50</v>
      </c>
      <c r="B98" s="4">
        <v>0</v>
      </c>
      <c r="C98" s="4">
        <v>0</v>
      </c>
      <c r="D98" s="4">
        <v>1</v>
      </c>
      <c r="E98" s="4">
        <v>204</v>
      </c>
      <c r="F98" s="4">
        <f>ROUND(Source!R84,O98)</f>
        <v>0</v>
      </c>
      <c r="G98" s="4" t="s">
        <v>86</v>
      </c>
      <c r="H98" s="4" t="s">
        <v>87</v>
      </c>
      <c r="I98" s="4"/>
      <c r="J98" s="4"/>
      <c r="K98" s="4">
        <v>204</v>
      </c>
      <c r="L98" s="4">
        <v>13</v>
      </c>
      <c r="M98" s="4">
        <v>3</v>
      </c>
      <c r="N98" s="4" t="s">
        <v>3</v>
      </c>
      <c r="O98" s="4">
        <v>2</v>
      </c>
      <c r="P98" s="4"/>
      <c r="Q98" s="4"/>
      <c r="R98" s="4"/>
      <c r="S98" s="4"/>
      <c r="T98" s="4"/>
      <c r="U98" s="4"/>
      <c r="V98" s="4"/>
      <c r="W98" s="4"/>
    </row>
    <row r="99" spans="1:23">
      <c r="A99" s="4">
        <v>50</v>
      </c>
      <c r="B99" s="4">
        <v>0</v>
      </c>
      <c r="C99" s="4">
        <v>0</v>
      </c>
      <c r="D99" s="4">
        <v>1</v>
      </c>
      <c r="E99" s="4">
        <v>205</v>
      </c>
      <c r="F99" s="4">
        <f>ROUND(Source!S84,O99)</f>
        <v>0</v>
      </c>
      <c r="G99" s="4" t="s">
        <v>88</v>
      </c>
      <c r="H99" s="4" t="s">
        <v>89</v>
      </c>
      <c r="I99" s="4"/>
      <c r="J99" s="4"/>
      <c r="K99" s="4">
        <v>205</v>
      </c>
      <c r="L99" s="4">
        <v>14</v>
      </c>
      <c r="M99" s="4">
        <v>3</v>
      </c>
      <c r="N99" s="4" t="s">
        <v>3</v>
      </c>
      <c r="O99" s="4">
        <v>2</v>
      </c>
      <c r="P99" s="4"/>
      <c r="Q99" s="4"/>
      <c r="R99" s="4"/>
      <c r="S99" s="4"/>
      <c r="T99" s="4"/>
      <c r="U99" s="4"/>
      <c r="V99" s="4"/>
      <c r="W99" s="4"/>
    </row>
    <row r="100" spans="1:23">
      <c r="A100" s="4">
        <v>50</v>
      </c>
      <c r="B100" s="4">
        <v>0</v>
      </c>
      <c r="C100" s="4">
        <v>0</v>
      </c>
      <c r="D100" s="4">
        <v>1</v>
      </c>
      <c r="E100" s="4">
        <v>232</v>
      </c>
      <c r="F100" s="4">
        <f>ROUND(Source!BC84,O100)</f>
        <v>0</v>
      </c>
      <c r="G100" s="4" t="s">
        <v>90</v>
      </c>
      <c r="H100" s="4" t="s">
        <v>91</v>
      </c>
      <c r="I100" s="4"/>
      <c r="J100" s="4"/>
      <c r="K100" s="4">
        <v>232</v>
      </c>
      <c r="L100" s="4">
        <v>15</v>
      </c>
      <c r="M100" s="4">
        <v>3</v>
      </c>
      <c r="N100" s="4" t="s">
        <v>3</v>
      </c>
      <c r="O100" s="4">
        <v>2</v>
      </c>
      <c r="P100" s="4"/>
      <c r="Q100" s="4"/>
      <c r="R100" s="4"/>
      <c r="S100" s="4"/>
      <c r="T100" s="4"/>
      <c r="U100" s="4"/>
      <c r="V100" s="4"/>
      <c r="W100" s="4"/>
    </row>
    <row r="101" spans="1:23">
      <c r="A101" s="4">
        <v>50</v>
      </c>
      <c r="B101" s="4">
        <v>0</v>
      </c>
      <c r="C101" s="4">
        <v>0</v>
      </c>
      <c r="D101" s="4">
        <v>1</v>
      </c>
      <c r="E101" s="4">
        <v>214</v>
      </c>
      <c r="F101" s="4">
        <f>ROUND(Source!AS84,O101)</f>
        <v>25.73</v>
      </c>
      <c r="G101" s="4" t="s">
        <v>92</v>
      </c>
      <c r="H101" s="4" t="s">
        <v>93</v>
      </c>
      <c r="I101" s="4"/>
      <c r="J101" s="4"/>
      <c r="K101" s="4">
        <v>214</v>
      </c>
      <c r="L101" s="4">
        <v>16</v>
      </c>
      <c r="M101" s="4">
        <v>3</v>
      </c>
      <c r="N101" s="4" t="s">
        <v>3</v>
      </c>
      <c r="O101" s="4">
        <v>2</v>
      </c>
      <c r="P101" s="4"/>
      <c r="Q101" s="4"/>
      <c r="R101" s="4"/>
      <c r="S101" s="4"/>
      <c r="T101" s="4"/>
      <c r="U101" s="4"/>
      <c r="V101" s="4"/>
      <c r="W101" s="4"/>
    </row>
    <row r="102" spans="1:23">
      <c r="A102" s="4">
        <v>50</v>
      </c>
      <c r="B102" s="4">
        <v>0</v>
      </c>
      <c r="C102" s="4">
        <v>0</v>
      </c>
      <c r="D102" s="4">
        <v>1</v>
      </c>
      <c r="E102" s="4">
        <v>215</v>
      </c>
      <c r="F102" s="4">
        <f>ROUND(Source!AT84,O102)</f>
        <v>382.53</v>
      </c>
      <c r="G102" s="4" t="s">
        <v>94</v>
      </c>
      <c r="H102" s="4" t="s">
        <v>95</v>
      </c>
      <c r="I102" s="4"/>
      <c r="J102" s="4"/>
      <c r="K102" s="4">
        <v>215</v>
      </c>
      <c r="L102" s="4">
        <v>17</v>
      </c>
      <c r="M102" s="4">
        <v>3</v>
      </c>
      <c r="N102" s="4" t="s">
        <v>3</v>
      </c>
      <c r="O102" s="4">
        <v>2</v>
      </c>
      <c r="P102" s="4"/>
      <c r="Q102" s="4"/>
      <c r="R102" s="4"/>
      <c r="S102" s="4"/>
      <c r="T102" s="4"/>
      <c r="U102" s="4"/>
      <c r="V102" s="4"/>
      <c r="W102" s="4"/>
    </row>
    <row r="103" spans="1:23">
      <c r="A103" s="4">
        <v>50</v>
      </c>
      <c r="B103" s="4">
        <v>0</v>
      </c>
      <c r="C103" s="4">
        <v>0</v>
      </c>
      <c r="D103" s="4">
        <v>1</v>
      </c>
      <c r="E103" s="4">
        <v>217</v>
      </c>
      <c r="F103" s="4">
        <f>ROUND(Source!AU84,O103)</f>
        <v>0</v>
      </c>
      <c r="G103" s="4" t="s">
        <v>96</v>
      </c>
      <c r="H103" s="4" t="s">
        <v>97</v>
      </c>
      <c r="I103" s="4"/>
      <c r="J103" s="4"/>
      <c r="K103" s="4">
        <v>217</v>
      </c>
      <c r="L103" s="4">
        <v>18</v>
      </c>
      <c r="M103" s="4">
        <v>3</v>
      </c>
      <c r="N103" s="4" t="s">
        <v>3</v>
      </c>
      <c r="O103" s="4">
        <v>2</v>
      </c>
      <c r="P103" s="4"/>
      <c r="Q103" s="4"/>
      <c r="R103" s="4"/>
      <c r="S103" s="4"/>
      <c r="T103" s="4"/>
      <c r="U103" s="4"/>
      <c r="V103" s="4"/>
      <c r="W103" s="4"/>
    </row>
    <row r="104" spans="1:23">
      <c r="A104" s="4">
        <v>50</v>
      </c>
      <c r="B104" s="4">
        <v>0</v>
      </c>
      <c r="C104" s="4">
        <v>0</v>
      </c>
      <c r="D104" s="4">
        <v>1</v>
      </c>
      <c r="E104" s="4">
        <v>230</v>
      </c>
      <c r="F104" s="4">
        <f>ROUND(Source!BA84,O104)</f>
        <v>0</v>
      </c>
      <c r="G104" s="4" t="s">
        <v>98</v>
      </c>
      <c r="H104" s="4" t="s">
        <v>99</v>
      </c>
      <c r="I104" s="4"/>
      <c r="J104" s="4"/>
      <c r="K104" s="4">
        <v>230</v>
      </c>
      <c r="L104" s="4">
        <v>19</v>
      </c>
      <c r="M104" s="4">
        <v>3</v>
      </c>
      <c r="N104" s="4" t="s">
        <v>3</v>
      </c>
      <c r="O104" s="4">
        <v>2</v>
      </c>
      <c r="P104" s="4"/>
      <c r="Q104" s="4"/>
      <c r="R104" s="4"/>
      <c r="S104" s="4"/>
      <c r="T104" s="4"/>
      <c r="U104" s="4"/>
      <c r="V104" s="4"/>
      <c r="W104" s="4"/>
    </row>
    <row r="105" spans="1:23">
      <c r="A105" s="4">
        <v>50</v>
      </c>
      <c r="B105" s="4">
        <v>0</v>
      </c>
      <c r="C105" s="4">
        <v>0</v>
      </c>
      <c r="D105" s="4">
        <v>1</v>
      </c>
      <c r="E105" s="4">
        <v>206</v>
      </c>
      <c r="F105" s="4">
        <f>ROUND(Source!T84,O105)</f>
        <v>0</v>
      </c>
      <c r="G105" s="4" t="s">
        <v>100</v>
      </c>
      <c r="H105" s="4" t="s">
        <v>101</v>
      </c>
      <c r="I105" s="4"/>
      <c r="J105" s="4"/>
      <c r="K105" s="4">
        <v>206</v>
      </c>
      <c r="L105" s="4">
        <v>20</v>
      </c>
      <c r="M105" s="4">
        <v>3</v>
      </c>
      <c r="N105" s="4" t="s">
        <v>3</v>
      </c>
      <c r="O105" s="4">
        <v>2</v>
      </c>
      <c r="P105" s="4"/>
      <c r="Q105" s="4"/>
      <c r="R105" s="4"/>
      <c r="S105" s="4"/>
      <c r="T105" s="4"/>
      <c r="U105" s="4"/>
      <c r="V105" s="4"/>
      <c r="W105" s="4"/>
    </row>
    <row r="106" spans="1:23">
      <c r="A106" s="4">
        <v>50</v>
      </c>
      <c r="B106" s="4">
        <v>0</v>
      </c>
      <c r="C106" s="4">
        <v>0</v>
      </c>
      <c r="D106" s="4">
        <v>1</v>
      </c>
      <c r="E106" s="4">
        <v>207</v>
      </c>
      <c r="F106" s="4">
        <f>Source!U84</f>
        <v>0</v>
      </c>
      <c r="G106" s="4" t="s">
        <v>102</v>
      </c>
      <c r="H106" s="4" t="s">
        <v>103</v>
      </c>
      <c r="I106" s="4"/>
      <c r="J106" s="4"/>
      <c r="K106" s="4">
        <v>207</v>
      </c>
      <c r="L106" s="4">
        <v>21</v>
      </c>
      <c r="M106" s="4">
        <v>3</v>
      </c>
      <c r="N106" s="4" t="s">
        <v>3</v>
      </c>
      <c r="O106" s="4">
        <v>-1</v>
      </c>
      <c r="P106" s="4"/>
      <c r="Q106" s="4"/>
      <c r="R106" s="4"/>
      <c r="S106" s="4"/>
      <c r="T106" s="4"/>
      <c r="U106" s="4"/>
      <c r="V106" s="4"/>
      <c r="W106" s="4"/>
    </row>
    <row r="107" spans="1:23">
      <c r="A107" s="4">
        <v>50</v>
      </c>
      <c r="B107" s="4">
        <v>0</v>
      </c>
      <c r="C107" s="4">
        <v>0</v>
      </c>
      <c r="D107" s="4">
        <v>1</v>
      </c>
      <c r="E107" s="4">
        <v>208</v>
      </c>
      <c r="F107" s="4">
        <f>Source!V84</f>
        <v>0</v>
      </c>
      <c r="G107" s="4" t="s">
        <v>104</v>
      </c>
      <c r="H107" s="4" t="s">
        <v>105</v>
      </c>
      <c r="I107" s="4"/>
      <c r="J107" s="4"/>
      <c r="K107" s="4">
        <v>208</v>
      </c>
      <c r="L107" s="4">
        <v>22</v>
      </c>
      <c r="M107" s="4">
        <v>3</v>
      </c>
      <c r="N107" s="4" t="s">
        <v>3</v>
      </c>
      <c r="O107" s="4">
        <v>-1</v>
      </c>
      <c r="P107" s="4"/>
      <c r="Q107" s="4"/>
      <c r="R107" s="4"/>
      <c r="S107" s="4"/>
      <c r="T107" s="4"/>
      <c r="U107" s="4"/>
      <c r="V107" s="4"/>
      <c r="W107" s="4"/>
    </row>
    <row r="108" spans="1:23">
      <c r="A108" s="4">
        <v>50</v>
      </c>
      <c r="B108" s="4">
        <v>0</v>
      </c>
      <c r="C108" s="4">
        <v>0</v>
      </c>
      <c r="D108" s="4">
        <v>1</v>
      </c>
      <c r="E108" s="4">
        <v>209</v>
      </c>
      <c r="F108" s="4">
        <f>ROUND(Source!W84,O108)</f>
        <v>0</v>
      </c>
      <c r="G108" s="4" t="s">
        <v>106</v>
      </c>
      <c r="H108" s="4" t="s">
        <v>107</v>
      </c>
      <c r="I108" s="4"/>
      <c r="J108" s="4"/>
      <c r="K108" s="4">
        <v>209</v>
      </c>
      <c r="L108" s="4">
        <v>23</v>
      </c>
      <c r="M108" s="4">
        <v>3</v>
      </c>
      <c r="N108" s="4" t="s">
        <v>3</v>
      </c>
      <c r="O108" s="4">
        <v>2</v>
      </c>
      <c r="P108" s="4"/>
      <c r="Q108" s="4"/>
      <c r="R108" s="4"/>
      <c r="S108" s="4"/>
      <c r="T108" s="4"/>
      <c r="U108" s="4"/>
      <c r="V108" s="4"/>
      <c r="W108" s="4"/>
    </row>
    <row r="109" spans="1:23">
      <c r="A109" s="4">
        <v>50</v>
      </c>
      <c r="B109" s="4">
        <v>0</v>
      </c>
      <c r="C109" s="4">
        <v>0</v>
      </c>
      <c r="D109" s="4">
        <v>1</v>
      </c>
      <c r="E109" s="4">
        <v>210</v>
      </c>
      <c r="F109" s="4">
        <f>ROUND(Source!X84,O109)</f>
        <v>0</v>
      </c>
      <c r="G109" s="4" t="s">
        <v>108</v>
      </c>
      <c r="H109" s="4" t="s">
        <v>109</v>
      </c>
      <c r="I109" s="4"/>
      <c r="J109" s="4"/>
      <c r="K109" s="4">
        <v>210</v>
      </c>
      <c r="L109" s="4">
        <v>24</v>
      </c>
      <c r="M109" s="4">
        <v>3</v>
      </c>
      <c r="N109" s="4" t="s">
        <v>3</v>
      </c>
      <c r="O109" s="4">
        <v>2</v>
      </c>
      <c r="P109" s="4"/>
      <c r="Q109" s="4"/>
      <c r="R109" s="4"/>
      <c r="S109" s="4"/>
      <c r="T109" s="4"/>
      <c r="U109" s="4"/>
      <c r="V109" s="4"/>
      <c r="W109" s="4"/>
    </row>
    <row r="110" spans="1:23">
      <c r="A110" s="4">
        <v>50</v>
      </c>
      <c r="B110" s="4">
        <v>0</v>
      </c>
      <c r="C110" s="4">
        <v>0</v>
      </c>
      <c r="D110" s="4">
        <v>1</v>
      </c>
      <c r="E110" s="4">
        <v>211</v>
      </c>
      <c r="F110" s="4">
        <f>ROUND(Source!Y84,O110)</f>
        <v>0</v>
      </c>
      <c r="G110" s="4" t="s">
        <v>110</v>
      </c>
      <c r="H110" s="4" t="s">
        <v>111</v>
      </c>
      <c r="I110" s="4"/>
      <c r="J110" s="4"/>
      <c r="K110" s="4">
        <v>211</v>
      </c>
      <c r="L110" s="4">
        <v>25</v>
      </c>
      <c r="M110" s="4">
        <v>3</v>
      </c>
      <c r="N110" s="4" t="s">
        <v>3</v>
      </c>
      <c r="O110" s="4">
        <v>2</v>
      </c>
      <c r="P110" s="4"/>
      <c r="Q110" s="4"/>
      <c r="R110" s="4"/>
      <c r="S110" s="4"/>
      <c r="T110" s="4"/>
      <c r="U110" s="4"/>
      <c r="V110" s="4"/>
      <c r="W110" s="4"/>
    </row>
    <row r="111" spans="1:23">
      <c r="A111" s="4">
        <v>50</v>
      </c>
      <c r="B111" s="4">
        <v>0</v>
      </c>
      <c r="C111" s="4">
        <v>0</v>
      </c>
      <c r="D111" s="4">
        <v>1</v>
      </c>
      <c r="E111" s="4">
        <v>224</v>
      </c>
      <c r="F111" s="4">
        <f>ROUND(Source!AR84,O111)</f>
        <v>4303.46</v>
      </c>
      <c r="G111" s="4" t="s">
        <v>112</v>
      </c>
      <c r="H111" s="4" t="s">
        <v>113</v>
      </c>
      <c r="I111" s="4"/>
      <c r="J111" s="4"/>
      <c r="K111" s="4">
        <v>224</v>
      </c>
      <c r="L111" s="4">
        <v>26</v>
      </c>
      <c r="M111" s="4">
        <v>3</v>
      </c>
      <c r="N111" s="4" t="s">
        <v>3</v>
      </c>
      <c r="O111" s="4">
        <v>2</v>
      </c>
      <c r="P111" s="4"/>
      <c r="Q111" s="4"/>
      <c r="R111" s="4"/>
      <c r="S111" s="4"/>
      <c r="T111" s="4"/>
      <c r="U111" s="4"/>
      <c r="V111" s="4"/>
      <c r="W111" s="4"/>
    </row>
    <row r="112" spans="1:23">
      <c r="A112" s="4">
        <v>50</v>
      </c>
      <c r="B112" s="4">
        <v>1</v>
      </c>
      <c r="C112" s="4">
        <v>0</v>
      </c>
      <c r="D112" s="4">
        <v>2</v>
      </c>
      <c r="E112" s="4">
        <v>0</v>
      </c>
      <c r="F112" s="4">
        <f>ROUND(F111*6.65,O112)</f>
        <v>28618.01</v>
      </c>
      <c r="G112" s="4" t="s">
        <v>114</v>
      </c>
      <c r="H112" s="4" t="s">
        <v>159</v>
      </c>
      <c r="I112" s="4"/>
      <c r="J112" s="4"/>
      <c r="K112" s="4">
        <v>212</v>
      </c>
      <c r="L112" s="4">
        <v>27</v>
      </c>
      <c r="M112" s="4">
        <v>0</v>
      </c>
      <c r="N112" s="4" t="s">
        <v>3</v>
      </c>
      <c r="O112" s="4">
        <v>2</v>
      </c>
      <c r="P112" s="4"/>
      <c r="Q112" s="4"/>
      <c r="R112" s="4"/>
      <c r="S112" s="4"/>
      <c r="T112" s="4"/>
      <c r="U112" s="4"/>
      <c r="V112" s="4"/>
      <c r="W112" s="4"/>
    </row>
    <row r="114" spans="1:206">
      <c r="A114" s="2">
        <v>51</v>
      </c>
      <c r="B114" s="2">
        <f>B24</f>
        <v>1</v>
      </c>
      <c r="C114" s="2">
        <f>A24</f>
        <v>4</v>
      </c>
      <c r="D114" s="2">
        <f>ROW(A24)</f>
        <v>24</v>
      </c>
      <c r="E114" s="2"/>
      <c r="F114" s="2" t="str">
        <f>IF(F24&lt;&gt;"",F24,"")</f>
        <v>Новый раздел</v>
      </c>
      <c r="G114" s="2" t="str">
        <f>IF(G24&lt;&gt;"",G24,"")</f>
        <v>Раздел 1. Заявитель №1.</v>
      </c>
      <c r="H114" s="2">
        <v>0</v>
      </c>
      <c r="I114" s="2"/>
      <c r="J114" s="2"/>
      <c r="K114" s="2"/>
      <c r="L114" s="2"/>
      <c r="M114" s="2"/>
      <c r="N114" s="2"/>
      <c r="O114" s="2">
        <f t="shared" ref="O114:T114" si="111">ROUND(O42+O84+AB114,2)</f>
        <v>4607.8599999999997</v>
      </c>
      <c r="P114" s="2">
        <f t="shared" si="111"/>
        <v>4435.99</v>
      </c>
      <c r="Q114" s="2">
        <f t="shared" si="111"/>
        <v>54.5</v>
      </c>
      <c r="R114" s="2">
        <f t="shared" si="111"/>
        <v>5.3</v>
      </c>
      <c r="S114" s="2">
        <f t="shared" si="111"/>
        <v>117.37</v>
      </c>
      <c r="T114" s="2">
        <f t="shared" si="111"/>
        <v>0</v>
      </c>
      <c r="U114" s="2">
        <f>U42+U84+AH114</f>
        <v>12.225600000000002</v>
      </c>
      <c r="V114" s="2">
        <f>V42+V84+AI114</f>
        <v>0.46419999999999995</v>
      </c>
      <c r="W114" s="2">
        <f>ROUND(W42+W84+AJ114,2)</f>
        <v>0</v>
      </c>
      <c r="X114" s="2">
        <f>ROUND(X42+X84+AK114,2)</f>
        <v>99.37</v>
      </c>
      <c r="Y114" s="2">
        <f>ROUND(Y42+Y84+AL114,2)</f>
        <v>63.79</v>
      </c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>
        <f t="shared" ref="AO114:BC114" si="112">ROUND(AO42+AO84+BX114,2)</f>
        <v>0</v>
      </c>
      <c r="AP114" s="2">
        <f t="shared" si="112"/>
        <v>3895.2</v>
      </c>
      <c r="AQ114" s="2">
        <f t="shared" si="112"/>
        <v>0</v>
      </c>
      <c r="AR114" s="2">
        <f t="shared" si="112"/>
        <v>4771.0200000000004</v>
      </c>
      <c r="AS114" s="2">
        <f t="shared" si="112"/>
        <v>25.73</v>
      </c>
      <c r="AT114" s="2">
        <f t="shared" si="112"/>
        <v>850.09</v>
      </c>
      <c r="AU114" s="2">
        <f t="shared" si="112"/>
        <v>0</v>
      </c>
      <c r="AV114" s="2">
        <f t="shared" si="112"/>
        <v>4435.99</v>
      </c>
      <c r="AW114" s="2">
        <f t="shared" si="112"/>
        <v>540.79</v>
      </c>
      <c r="AX114" s="2">
        <f t="shared" si="112"/>
        <v>0</v>
      </c>
      <c r="AY114" s="2">
        <f t="shared" si="112"/>
        <v>540.79</v>
      </c>
      <c r="AZ114" s="2">
        <f t="shared" si="112"/>
        <v>3895.2</v>
      </c>
      <c r="BA114" s="2">
        <f t="shared" si="112"/>
        <v>0</v>
      </c>
      <c r="BB114" s="2">
        <f t="shared" si="112"/>
        <v>0</v>
      </c>
      <c r="BC114" s="2">
        <f t="shared" si="112"/>
        <v>0</v>
      </c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>
        <v>0</v>
      </c>
    </row>
    <row r="116" spans="1:206">
      <c r="A116" s="4">
        <v>50</v>
      </c>
      <c r="B116" s="4">
        <v>0</v>
      </c>
      <c r="C116" s="4">
        <v>0</v>
      </c>
      <c r="D116" s="4">
        <v>1</v>
      </c>
      <c r="E116" s="4">
        <v>201</v>
      </c>
      <c r="F116" s="4">
        <f>ROUND(Source!O114,O116)</f>
        <v>4607.8599999999997</v>
      </c>
      <c r="G116" s="4" t="s">
        <v>62</v>
      </c>
      <c r="H116" s="4" t="s">
        <v>63</v>
      </c>
      <c r="I116" s="4"/>
      <c r="J116" s="4"/>
      <c r="K116" s="4">
        <v>201</v>
      </c>
      <c r="L116" s="4">
        <v>1</v>
      </c>
      <c r="M116" s="4">
        <v>3</v>
      </c>
      <c r="N116" s="4" t="s">
        <v>3</v>
      </c>
      <c r="O116" s="4">
        <v>2</v>
      </c>
      <c r="P116" s="4"/>
      <c r="Q116" s="4"/>
      <c r="R116" s="4"/>
      <c r="S116" s="4"/>
      <c r="T116" s="4"/>
      <c r="U116" s="4"/>
      <c r="V116" s="4"/>
      <c r="W116" s="4"/>
    </row>
    <row r="117" spans="1:206">
      <c r="A117" s="4">
        <v>50</v>
      </c>
      <c r="B117" s="4">
        <v>0</v>
      </c>
      <c r="C117" s="4">
        <v>0</v>
      </c>
      <c r="D117" s="4">
        <v>1</v>
      </c>
      <c r="E117" s="4">
        <v>202</v>
      </c>
      <c r="F117" s="4">
        <f>ROUND(Source!P114,O117)</f>
        <v>4435.99</v>
      </c>
      <c r="G117" s="4" t="s">
        <v>64</v>
      </c>
      <c r="H117" s="4" t="s">
        <v>65</v>
      </c>
      <c r="I117" s="4"/>
      <c r="J117" s="4"/>
      <c r="K117" s="4">
        <v>202</v>
      </c>
      <c r="L117" s="4">
        <v>2</v>
      </c>
      <c r="M117" s="4">
        <v>3</v>
      </c>
      <c r="N117" s="4" t="s">
        <v>3</v>
      </c>
      <c r="O117" s="4">
        <v>2</v>
      </c>
      <c r="P117" s="4"/>
      <c r="Q117" s="4"/>
      <c r="R117" s="4"/>
      <c r="S117" s="4"/>
      <c r="T117" s="4"/>
      <c r="U117" s="4"/>
      <c r="V117" s="4"/>
      <c r="W117" s="4"/>
    </row>
    <row r="118" spans="1:206">
      <c r="A118" s="4">
        <v>50</v>
      </c>
      <c r="B118" s="4">
        <v>0</v>
      </c>
      <c r="C118" s="4">
        <v>0</v>
      </c>
      <c r="D118" s="4">
        <v>1</v>
      </c>
      <c r="E118" s="4">
        <v>222</v>
      </c>
      <c r="F118" s="4">
        <f>ROUND(Source!AO114,O118)</f>
        <v>0</v>
      </c>
      <c r="G118" s="4" t="s">
        <v>66</v>
      </c>
      <c r="H118" s="4" t="s">
        <v>67</v>
      </c>
      <c r="I118" s="4"/>
      <c r="J118" s="4"/>
      <c r="K118" s="4">
        <v>222</v>
      </c>
      <c r="L118" s="4">
        <v>3</v>
      </c>
      <c r="M118" s="4">
        <v>3</v>
      </c>
      <c r="N118" s="4" t="s">
        <v>3</v>
      </c>
      <c r="O118" s="4">
        <v>2</v>
      </c>
      <c r="P118" s="4"/>
      <c r="Q118" s="4"/>
      <c r="R118" s="4"/>
      <c r="S118" s="4"/>
      <c r="T118" s="4"/>
      <c r="U118" s="4"/>
      <c r="V118" s="4"/>
      <c r="W118" s="4"/>
    </row>
    <row r="119" spans="1:206">
      <c r="A119" s="4">
        <v>50</v>
      </c>
      <c r="B119" s="4">
        <v>0</v>
      </c>
      <c r="C119" s="4">
        <v>0</v>
      </c>
      <c r="D119" s="4">
        <v>1</v>
      </c>
      <c r="E119" s="4">
        <v>225</v>
      </c>
      <c r="F119" s="4">
        <f>ROUND(Source!AV114,O119)</f>
        <v>4435.99</v>
      </c>
      <c r="G119" s="4" t="s">
        <v>68</v>
      </c>
      <c r="H119" s="4" t="s">
        <v>69</v>
      </c>
      <c r="I119" s="4"/>
      <c r="J119" s="4"/>
      <c r="K119" s="4">
        <v>225</v>
      </c>
      <c r="L119" s="4">
        <v>4</v>
      </c>
      <c r="M119" s="4">
        <v>3</v>
      </c>
      <c r="N119" s="4" t="s">
        <v>3</v>
      </c>
      <c r="O119" s="4">
        <v>2</v>
      </c>
      <c r="P119" s="4"/>
      <c r="Q119" s="4"/>
      <c r="R119" s="4"/>
      <c r="S119" s="4"/>
      <c r="T119" s="4"/>
      <c r="U119" s="4"/>
      <c r="V119" s="4"/>
      <c r="W119" s="4"/>
    </row>
    <row r="120" spans="1:206">
      <c r="A120" s="4">
        <v>50</v>
      </c>
      <c r="B120" s="4">
        <v>0</v>
      </c>
      <c r="C120" s="4">
        <v>0</v>
      </c>
      <c r="D120" s="4">
        <v>1</v>
      </c>
      <c r="E120" s="4">
        <v>226</v>
      </c>
      <c r="F120" s="4">
        <f>ROUND(Source!AW114,O120)</f>
        <v>540.79</v>
      </c>
      <c r="G120" s="4" t="s">
        <v>70</v>
      </c>
      <c r="H120" s="4" t="s">
        <v>71</v>
      </c>
      <c r="I120" s="4"/>
      <c r="J120" s="4"/>
      <c r="K120" s="4">
        <v>226</v>
      </c>
      <c r="L120" s="4">
        <v>5</v>
      </c>
      <c r="M120" s="4">
        <v>3</v>
      </c>
      <c r="N120" s="4" t="s">
        <v>3</v>
      </c>
      <c r="O120" s="4">
        <v>2</v>
      </c>
      <c r="P120" s="4"/>
      <c r="Q120" s="4"/>
      <c r="R120" s="4"/>
      <c r="S120" s="4"/>
      <c r="T120" s="4"/>
      <c r="U120" s="4"/>
      <c r="V120" s="4"/>
      <c r="W120" s="4"/>
    </row>
    <row r="121" spans="1:206">
      <c r="A121" s="4">
        <v>50</v>
      </c>
      <c r="B121" s="4">
        <v>0</v>
      </c>
      <c r="C121" s="4">
        <v>0</v>
      </c>
      <c r="D121" s="4">
        <v>1</v>
      </c>
      <c r="E121" s="4">
        <v>227</v>
      </c>
      <c r="F121" s="4">
        <f>ROUND(Source!AX114,O121)</f>
        <v>0</v>
      </c>
      <c r="G121" s="4" t="s">
        <v>72</v>
      </c>
      <c r="H121" s="4" t="s">
        <v>73</v>
      </c>
      <c r="I121" s="4"/>
      <c r="J121" s="4"/>
      <c r="K121" s="4">
        <v>227</v>
      </c>
      <c r="L121" s="4">
        <v>6</v>
      </c>
      <c r="M121" s="4">
        <v>3</v>
      </c>
      <c r="N121" s="4" t="s">
        <v>3</v>
      </c>
      <c r="O121" s="4">
        <v>2</v>
      </c>
      <c r="P121" s="4"/>
      <c r="Q121" s="4"/>
      <c r="R121" s="4"/>
      <c r="S121" s="4"/>
      <c r="T121" s="4"/>
      <c r="U121" s="4"/>
      <c r="V121" s="4"/>
      <c r="W121" s="4"/>
    </row>
    <row r="122" spans="1:206">
      <c r="A122" s="4">
        <v>50</v>
      </c>
      <c r="B122" s="4">
        <v>0</v>
      </c>
      <c r="C122" s="4">
        <v>0</v>
      </c>
      <c r="D122" s="4">
        <v>1</v>
      </c>
      <c r="E122" s="4">
        <v>228</v>
      </c>
      <c r="F122" s="4">
        <f>ROUND(Source!AY114,O122)</f>
        <v>540.79</v>
      </c>
      <c r="G122" s="4" t="s">
        <v>74</v>
      </c>
      <c r="H122" s="4" t="s">
        <v>75</v>
      </c>
      <c r="I122" s="4"/>
      <c r="J122" s="4"/>
      <c r="K122" s="4">
        <v>228</v>
      </c>
      <c r="L122" s="4">
        <v>7</v>
      </c>
      <c r="M122" s="4">
        <v>3</v>
      </c>
      <c r="N122" s="4" t="s">
        <v>3</v>
      </c>
      <c r="O122" s="4">
        <v>2</v>
      </c>
      <c r="P122" s="4"/>
      <c r="Q122" s="4"/>
      <c r="R122" s="4"/>
      <c r="S122" s="4"/>
      <c r="T122" s="4"/>
      <c r="U122" s="4"/>
      <c r="V122" s="4"/>
      <c r="W122" s="4"/>
    </row>
    <row r="123" spans="1:206">
      <c r="A123" s="4">
        <v>50</v>
      </c>
      <c r="B123" s="4">
        <v>0</v>
      </c>
      <c r="C123" s="4">
        <v>0</v>
      </c>
      <c r="D123" s="4">
        <v>1</v>
      </c>
      <c r="E123" s="4">
        <v>216</v>
      </c>
      <c r="F123" s="4">
        <f>ROUND(Source!AP114,O123)</f>
        <v>3895.2</v>
      </c>
      <c r="G123" s="4" t="s">
        <v>76</v>
      </c>
      <c r="H123" s="4" t="s">
        <v>77</v>
      </c>
      <c r="I123" s="4"/>
      <c r="J123" s="4"/>
      <c r="K123" s="4">
        <v>216</v>
      </c>
      <c r="L123" s="4">
        <v>8</v>
      </c>
      <c r="M123" s="4">
        <v>3</v>
      </c>
      <c r="N123" s="4" t="s">
        <v>3</v>
      </c>
      <c r="O123" s="4">
        <v>2</v>
      </c>
      <c r="P123" s="4"/>
      <c r="Q123" s="4"/>
      <c r="R123" s="4"/>
      <c r="S123" s="4"/>
      <c r="T123" s="4"/>
      <c r="U123" s="4"/>
      <c r="V123" s="4"/>
      <c r="W123" s="4"/>
    </row>
    <row r="124" spans="1:206">
      <c r="A124" s="4">
        <v>50</v>
      </c>
      <c r="B124" s="4">
        <v>0</v>
      </c>
      <c r="C124" s="4">
        <v>0</v>
      </c>
      <c r="D124" s="4">
        <v>1</v>
      </c>
      <c r="E124" s="4">
        <v>223</v>
      </c>
      <c r="F124" s="4">
        <f>ROUND(Source!AQ114,O124)</f>
        <v>0</v>
      </c>
      <c r="G124" s="4" t="s">
        <v>78</v>
      </c>
      <c r="H124" s="4" t="s">
        <v>79</v>
      </c>
      <c r="I124" s="4"/>
      <c r="J124" s="4"/>
      <c r="K124" s="4">
        <v>223</v>
      </c>
      <c r="L124" s="4">
        <v>9</v>
      </c>
      <c r="M124" s="4">
        <v>3</v>
      </c>
      <c r="N124" s="4" t="s">
        <v>3</v>
      </c>
      <c r="O124" s="4">
        <v>2</v>
      </c>
      <c r="P124" s="4"/>
      <c r="Q124" s="4"/>
      <c r="R124" s="4"/>
      <c r="S124" s="4"/>
      <c r="T124" s="4"/>
      <c r="U124" s="4"/>
      <c r="V124" s="4"/>
      <c r="W124" s="4"/>
    </row>
    <row r="125" spans="1:206">
      <c r="A125" s="4">
        <v>50</v>
      </c>
      <c r="B125" s="4">
        <v>0</v>
      </c>
      <c r="C125" s="4">
        <v>0</v>
      </c>
      <c r="D125" s="4">
        <v>1</v>
      </c>
      <c r="E125" s="4">
        <v>229</v>
      </c>
      <c r="F125" s="4">
        <f>ROUND(Source!AZ114,O125)</f>
        <v>3895.2</v>
      </c>
      <c r="G125" s="4" t="s">
        <v>80</v>
      </c>
      <c r="H125" s="4" t="s">
        <v>81</v>
      </c>
      <c r="I125" s="4"/>
      <c r="J125" s="4"/>
      <c r="K125" s="4">
        <v>229</v>
      </c>
      <c r="L125" s="4">
        <v>10</v>
      </c>
      <c r="M125" s="4">
        <v>3</v>
      </c>
      <c r="N125" s="4" t="s">
        <v>3</v>
      </c>
      <c r="O125" s="4">
        <v>2</v>
      </c>
      <c r="P125" s="4"/>
      <c r="Q125" s="4"/>
      <c r="R125" s="4"/>
      <c r="S125" s="4"/>
      <c r="T125" s="4"/>
      <c r="U125" s="4"/>
      <c r="V125" s="4"/>
      <c r="W125" s="4"/>
    </row>
    <row r="126" spans="1:206">
      <c r="A126" s="4">
        <v>50</v>
      </c>
      <c r="B126" s="4">
        <v>0</v>
      </c>
      <c r="C126" s="4">
        <v>0</v>
      </c>
      <c r="D126" s="4">
        <v>1</v>
      </c>
      <c r="E126" s="4">
        <v>203</v>
      </c>
      <c r="F126" s="4">
        <f>ROUND(Source!Q114,O126)</f>
        <v>54.5</v>
      </c>
      <c r="G126" s="4" t="s">
        <v>82</v>
      </c>
      <c r="H126" s="4" t="s">
        <v>83</v>
      </c>
      <c r="I126" s="4"/>
      <c r="J126" s="4"/>
      <c r="K126" s="4">
        <v>203</v>
      </c>
      <c r="L126" s="4">
        <v>11</v>
      </c>
      <c r="M126" s="4">
        <v>3</v>
      </c>
      <c r="N126" s="4" t="s">
        <v>3</v>
      </c>
      <c r="O126" s="4">
        <v>2</v>
      </c>
      <c r="P126" s="4"/>
      <c r="Q126" s="4"/>
      <c r="R126" s="4"/>
      <c r="S126" s="4"/>
      <c r="T126" s="4"/>
      <c r="U126" s="4"/>
      <c r="V126" s="4"/>
      <c r="W126" s="4"/>
    </row>
    <row r="127" spans="1:206">
      <c r="A127" s="4">
        <v>50</v>
      </c>
      <c r="B127" s="4">
        <v>0</v>
      </c>
      <c r="C127" s="4">
        <v>0</v>
      </c>
      <c r="D127" s="4">
        <v>1</v>
      </c>
      <c r="E127" s="4">
        <v>231</v>
      </c>
      <c r="F127" s="4">
        <f>ROUND(Source!BB114,O127)</f>
        <v>0</v>
      </c>
      <c r="G127" s="4" t="s">
        <v>84</v>
      </c>
      <c r="H127" s="4" t="s">
        <v>85</v>
      </c>
      <c r="I127" s="4"/>
      <c r="J127" s="4"/>
      <c r="K127" s="4">
        <v>231</v>
      </c>
      <c r="L127" s="4">
        <v>12</v>
      </c>
      <c r="M127" s="4">
        <v>3</v>
      </c>
      <c r="N127" s="4" t="s">
        <v>3</v>
      </c>
      <c r="O127" s="4">
        <v>2</v>
      </c>
      <c r="P127" s="4"/>
      <c r="Q127" s="4"/>
      <c r="R127" s="4"/>
      <c r="S127" s="4"/>
      <c r="T127" s="4"/>
      <c r="U127" s="4"/>
      <c r="V127" s="4"/>
      <c r="W127" s="4"/>
    </row>
    <row r="128" spans="1:206">
      <c r="A128" s="4">
        <v>50</v>
      </c>
      <c r="B128" s="4">
        <v>0</v>
      </c>
      <c r="C128" s="4">
        <v>0</v>
      </c>
      <c r="D128" s="4">
        <v>1</v>
      </c>
      <c r="E128" s="4">
        <v>204</v>
      </c>
      <c r="F128" s="4">
        <f>ROUND(Source!R114,O128)</f>
        <v>5.3</v>
      </c>
      <c r="G128" s="4" t="s">
        <v>86</v>
      </c>
      <c r="H128" s="4" t="s">
        <v>87</v>
      </c>
      <c r="I128" s="4"/>
      <c r="J128" s="4"/>
      <c r="K128" s="4">
        <v>204</v>
      </c>
      <c r="L128" s="4">
        <v>13</v>
      </c>
      <c r="M128" s="4">
        <v>3</v>
      </c>
      <c r="N128" s="4" t="s">
        <v>3</v>
      </c>
      <c r="O128" s="4">
        <v>2</v>
      </c>
      <c r="P128" s="4"/>
      <c r="Q128" s="4"/>
      <c r="R128" s="4"/>
      <c r="S128" s="4"/>
      <c r="T128" s="4"/>
      <c r="U128" s="4"/>
      <c r="V128" s="4"/>
      <c r="W128" s="4"/>
    </row>
    <row r="129" spans="1:23">
      <c r="A129" s="4">
        <v>50</v>
      </c>
      <c r="B129" s="4">
        <v>0</v>
      </c>
      <c r="C129" s="4">
        <v>0</v>
      </c>
      <c r="D129" s="4">
        <v>1</v>
      </c>
      <c r="E129" s="4">
        <v>205</v>
      </c>
      <c r="F129" s="4">
        <f>ROUND(Source!S114,O129)</f>
        <v>117.37</v>
      </c>
      <c r="G129" s="4" t="s">
        <v>88</v>
      </c>
      <c r="H129" s="4" t="s">
        <v>89</v>
      </c>
      <c r="I129" s="4"/>
      <c r="J129" s="4"/>
      <c r="K129" s="4">
        <v>205</v>
      </c>
      <c r="L129" s="4">
        <v>14</v>
      </c>
      <c r="M129" s="4">
        <v>3</v>
      </c>
      <c r="N129" s="4" t="s">
        <v>3</v>
      </c>
      <c r="O129" s="4">
        <v>2</v>
      </c>
      <c r="P129" s="4"/>
      <c r="Q129" s="4"/>
      <c r="R129" s="4"/>
      <c r="S129" s="4"/>
      <c r="T129" s="4"/>
      <c r="U129" s="4"/>
      <c r="V129" s="4"/>
      <c r="W129" s="4"/>
    </row>
    <row r="130" spans="1:23">
      <c r="A130" s="4">
        <v>50</v>
      </c>
      <c r="B130" s="4">
        <v>0</v>
      </c>
      <c r="C130" s="4">
        <v>0</v>
      </c>
      <c r="D130" s="4">
        <v>1</v>
      </c>
      <c r="E130" s="4">
        <v>232</v>
      </c>
      <c r="F130" s="4">
        <f>ROUND(Source!BC114,O130)</f>
        <v>0</v>
      </c>
      <c r="G130" s="4" t="s">
        <v>90</v>
      </c>
      <c r="H130" s="4" t="s">
        <v>91</v>
      </c>
      <c r="I130" s="4"/>
      <c r="J130" s="4"/>
      <c r="K130" s="4">
        <v>232</v>
      </c>
      <c r="L130" s="4">
        <v>15</v>
      </c>
      <c r="M130" s="4">
        <v>3</v>
      </c>
      <c r="N130" s="4" t="s">
        <v>3</v>
      </c>
      <c r="O130" s="4">
        <v>2</v>
      </c>
      <c r="P130" s="4"/>
      <c r="Q130" s="4"/>
      <c r="R130" s="4"/>
      <c r="S130" s="4"/>
      <c r="T130" s="4"/>
      <c r="U130" s="4"/>
      <c r="V130" s="4"/>
      <c r="W130" s="4"/>
    </row>
    <row r="131" spans="1:23">
      <c r="A131" s="4">
        <v>50</v>
      </c>
      <c r="B131" s="4">
        <v>0</v>
      </c>
      <c r="C131" s="4">
        <v>0</v>
      </c>
      <c r="D131" s="4">
        <v>1</v>
      </c>
      <c r="E131" s="4">
        <v>214</v>
      </c>
      <c r="F131" s="4">
        <f>ROUND(Source!AS114,O131)</f>
        <v>25.73</v>
      </c>
      <c r="G131" s="4" t="s">
        <v>92</v>
      </c>
      <c r="H131" s="4" t="s">
        <v>93</v>
      </c>
      <c r="I131" s="4"/>
      <c r="J131" s="4"/>
      <c r="K131" s="4">
        <v>214</v>
      </c>
      <c r="L131" s="4">
        <v>16</v>
      </c>
      <c r="M131" s="4">
        <v>3</v>
      </c>
      <c r="N131" s="4" t="s">
        <v>3</v>
      </c>
      <c r="O131" s="4">
        <v>2</v>
      </c>
      <c r="P131" s="4"/>
      <c r="Q131" s="4"/>
      <c r="R131" s="4"/>
      <c r="S131" s="4"/>
      <c r="T131" s="4"/>
      <c r="U131" s="4"/>
      <c r="V131" s="4"/>
      <c r="W131" s="4"/>
    </row>
    <row r="132" spans="1:23">
      <c r="A132" s="4">
        <v>50</v>
      </c>
      <c r="B132" s="4">
        <v>0</v>
      </c>
      <c r="C132" s="4">
        <v>0</v>
      </c>
      <c r="D132" s="4">
        <v>1</v>
      </c>
      <c r="E132" s="4">
        <v>215</v>
      </c>
      <c r="F132" s="4">
        <f>ROUND(Source!AT114,O132)</f>
        <v>850.09</v>
      </c>
      <c r="G132" s="4" t="s">
        <v>94</v>
      </c>
      <c r="H132" s="4" t="s">
        <v>95</v>
      </c>
      <c r="I132" s="4"/>
      <c r="J132" s="4"/>
      <c r="K132" s="4">
        <v>215</v>
      </c>
      <c r="L132" s="4">
        <v>17</v>
      </c>
      <c r="M132" s="4">
        <v>3</v>
      </c>
      <c r="N132" s="4" t="s">
        <v>3</v>
      </c>
      <c r="O132" s="4">
        <v>2</v>
      </c>
      <c r="P132" s="4"/>
      <c r="Q132" s="4"/>
      <c r="R132" s="4"/>
      <c r="S132" s="4"/>
      <c r="T132" s="4"/>
      <c r="U132" s="4"/>
      <c r="V132" s="4"/>
      <c r="W132" s="4"/>
    </row>
    <row r="133" spans="1:23">
      <c r="A133" s="4">
        <v>50</v>
      </c>
      <c r="B133" s="4">
        <v>0</v>
      </c>
      <c r="C133" s="4">
        <v>0</v>
      </c>
      <c r="D133" s="4">
        <v>1</v>
      </c>
      <c r="E133" s="4">
        <v>217</v>
      </c>
      <c r="F133" s="4">
        <f>ROUND(Source!AU114,O133)</f>
        <v>0</v>
      </c>
      <c r="G133" s="4" t="s">
        <v>96</v>
      </c>
      <c r="H133" s="4" t="s">
        <v>97</v>
      </c>
      <c r="I133" s="4"/>
      <c r="J133" s="4"/>
      <c r="K133" s="4">
        <v>217</v>
      </c>
      <c r="L133" s="4">
        <v>18</v>
      </c>
      <c r="M133" s="4">
        <v>3</v>
      </c>
      <c r="N133" s="4" t="s">
        <v>3</v>
      </c>
      <c r="O133" s="4">
        <v>2</v>
      </c>
      <c r="P133" s="4"/>
      <c r="Q133" s="4"/>
      <c r="R133" s="4"/>
      <c r="S133" s="4"/>
      <c r="T133" s="4"/>
      <c r="U133" s="4"/>
      <c r="V133" s="4"/>
      <c r="W133" s="4"/>
    </row>
    <row r="134" spans="1:23">
      <c r="A134" s="4">
        <v>50</v>
      </c>
      <c r="B134" s="4">
        <v>0</v>
      </c>
      <c r="C134" s="4">
        <v>0</v>
      </c>
      <c r="D134" s="4">
        <v>1</v>
      </c>
      <c r="E134" s="4">
        <v>230</v>
      </c>
      <c r="F134" s="4">
        <f>ROUND(Source!BA114,O134)</f>
        <v>0</v>
      </c>
      <c r="G134" s="4" t="s">
        <v>98</v>
      </c>
      <c r="H134" s="4" t="s">
        <v>99</v>
      </c>
      <c r="I134" s="4"/>
      <c r="J134" s="4"/>
      <c r="K134" s="4">
        <v>230</v>
      </c>
      <c r="L134" s="4">
        <v>19</v>
      </c>
      <c r="M134" s="4">
        <v>3</v>
      </c>
      <c r="N134" s="4" t="s">
        <v>3</v>
      </c>
      <c r="O134" s="4">
        <v>2</v>
      </c>
      <c r="P134" s="4"/>
      <c r="Q134" s="4"/>
      <c r="R134" s="4"/>
      <c r="S134" s="4"/>
      <c r="T134" s="4"/>
      <c r="U134" s="4"/>
      <c r="V134" s="4"/>
      <c r="W134" s="4"/>
    </row>
    <row r="135" spans="1:23">
      <c r="A135" s="4">
        <v>50</v>
      </c>
      <c r="B135" s="4">
        <v>0</v>
      </c>
      <c r="C135" s="4">
        <v>0</v>
      </c>
      <c r="D135" s="4">
        <v>1</v>
      </c>
      <c r="E135" s="4">
        <v>206</v>
      </c>
      <c r="F135" s="4">
        <f>ROUND(Source!T114,O135)</f>
        <v>0</v>
      </c>
      <c r="G135" s="4" t="s">
        <v>100</v>
      </c>
      <c r="H135" s="4" t="s">
        <v>101</v>
      </c>
      <c r="I135" s="4"/>
      <c r="J135" s="4"/>
      <c r="K135" s="4">
        <v>206</v>
      </c>
      <c r="L135" s="4">
        <v>20</v>
      </c>
      <c r="M135" s="4">
        <v>3</v>
      </c>
      <c r="N135" s="4" t="s">
        <v>3</v>
      </c>
      <c r="O135" s="4">
        <v>2</v>
      </c>
      <c r="P135" s="4"/>
      <c r="Q135" s="4"/>
      <c r="R135" s="4"/>
      <c r="S135" s="4"/>
      <c r="T135" s="4"/>
      <c r="U135" s="4"/>
      <c r="V135" s="4"/>
      <c r="W135" s="4"/>
    </row>
    <row r="136" spans="1:23">
      <c r="A136" s="4">
        <v>50</v>
      </c>
      <c r="B136" s="4">
        <v>0</v>
      </c>
      <c r="C136" s="4">
        <v>0</v>
      </c>
      <c r="D136" s="4">
        <v>1</v>
      </c>
      <c r="E136" s="4">
        <v>207</v>
      </c>
      <c r="F136" s="4">
        <f>Source!U114</f>
        <v>12.225600000000002</v>
      </c>
      <c r="G136" s="4" t="s">
        <v>102</v>
      </c>
      <c r="H136" s="4" t="s">
        <v>103</v>
      </c>
      <c r="I136" s="4"/>
      <c r="J136" s="4"/>
      <c r="K136" s="4">
        <v>207</v>
      </c>
      <c r="L136" s="4">
        <v>21</v>
      </c>
      <c r="M136" s="4">
        <v>3</v>
      </c>
      <c r="N136" s="4" t="s">
        <v>3</v>
      </c>
      <c r="O136" s="4">
        <v>-1</v>
      </c>
      <c r="P136" s="4"/>
      <c r="Q136" s="4"/>
      <c r="R136" s="4"/>
      <c r="S136" s="4"/>
      <c r="T136" s="4"/>
      <c r="U136" s="4"/>
      <c r="V136" s="4"/>
      <c r="W136" s="4"/>
    </row>
    <row r="137" spans="1:23">
      <c r="A137" s="4">
        <v>50</v>
      </c>
      <c r="B137" s="4">
        <v>0</v>
      </c>
      <c r="C137" s="4">
        <v>0</v>
      </c>
      <c r="D137" s="4">
        <v>1</v>
      </c>
      <c r="E137" s="4">
        <v>208</v>
      </c>
      <c r="F137" s="4">
        <f>Source!V114</f>
        <v>0.46419999999999995</v>
      </c>
      <c r="G137" s="4" t="s">
        <v>104</v>
      </c>
      <c r="H137" s="4" t="s">
        <v>105</v>
      </c>
      <c r="I137" s="4"/>
      <c r="J137" s="4"/>
      <c r="K137" s="4">
        <v>208</v>
      </c>
      <c r="L137" s="4">
        <v>22</v>
      </c>
      <c r="M137" s="4">
        <v>3</v>
      </c>
      <c r="N137" s="4" t="s">
        <v>3</v>
      </c>
      <c r="O137" s="4">
        <v>-1</v>
      </c>
      <c r="P137" s="4"/>
      <c r="Q137" s="4"/>
      <c r="R137" s="4"/>
      <c r="S137" s="4"/>
      <c r="T137" s="4"/>
      <c r="U137" s="4"/>
      <c r="V137" s="4"/>
      <c r="W137" s="4"/>
    </row>
    <row r="138" spans="1:23">
      <c r="A138" s="4">
        <v>50</v>
      </c>
      <c r="B138" s="4">
        <v>0</v>
      </c>
      <c r="C138" s="4">
        <v>0</v>
      </c>
      <c r="D138" s="4">
        <v>1</v>
      </c>
      <c r="E138" s="4">
        <v>209</v>
      </c>
      <c r="F138" s="4">
        <f>ROUND(Source!W114,O138)</f>
        <v>0</v>
      </c>
      <c r="G138" s="4" t="s">
        <v>106</v>
      </c>
      <c r="H138" s="4" t="s">
        <v>107</v>
      </c>
      <c r="I138" s="4"/>
      <c r="J138" s="4"/>
      <c r="K138" s="4">
        <v>209</v>
      </c>
      <c r="L138" s="4">
        <v>23</v>
      </c>
      <c r="M138" s="4">
        <v>3</v>
      </c>
      <c r="N138" s="4" t="s">
        <v>3</v>
      </c>
      <c r="O138" s="4">
        <v>2</v>
      </c>
      <c r="P138" s="4"/>
      <c r="Q138" s="4"/>
      <c r="R138" s="4"/>
      <c r="S138" s="4"/>
      <c r="T138" s="4"/>
      <c r="U138" s="4"/>
      <c r="V138" s="4"/>
      <c r="W138" s="4"/>
    </row>
    <row r="139" spans="1:23">
      <c r="A139" s="4">
        <v>50</v>
      </c>
      <c r="B139" s="4">
        <v>0</v>
      </c>
      <c r="C139" s="4">
        <v>0</v>
      </c>
      <c r="D139" s="4">
        <v>1</v>
      </c>
      <c r="E139" s="4">
        <v>210</v>
      </c>
      <c r="F139" s="4">
        <f>ROUND(Source!X114,O139)</f>
        <v>99.37</v>
      </c>
      <c r="G139" s="4" t="s">
        <v>108</v>
      </c>
      <c r="H139" s="4" t="s">
        <v>109</v>
      </c>
      <c r="I139" s="4"/>
      <c r="J139" s="4"/>
      <c r="K139" s="4">
        <v>210</v>
      </c>
      <c r="L139" s="4">
        <v>24</v>
      </c>
      <c r="M139" s="4">
        <v>3</v>
      </c>
      <c r="N139" s="4" t="s">
        <v>3</v>
      </c>
      <c r="O139" s="4">
        <v>2</v>
      </c>
      <c r="P139" s="4"/>
      <c r="Q139" s="4"/>
      <c r="R139" s="4"/>
      <c r="S139" s="4"/>
      <c r="T139" s="4"/>
      <c r="U139" s="4"/>
      <c r="V139" s="4"/>
      <c r="W139" s="4"/>
    </row>
    <row r="140" spans="1:23">
      <c r="A140" s="4">
        <v>50</v>
      </c>
      <c r="B140" s="4">
        <v>0</v>
      </c>
      <c r="C140" s="4">
        <v>0</v>
      </c>
      <c r="D140" s="4">
        <v>1</v>
      </c>
      <c r="E140" s="4">
        <v>211</v>
      </c>
      <c r="F140" s="4">
        <f>ROUND(Source!Y114,O140)</f>
        <v>63.79</v>
      </c>
      <c r="G140" s="4" t="s">
        <v>110</v>
      </c>
      <c r="H140" s="4" t="s">
        <v>111</v>
      </c>
      <c r="I140" s="4"/>
      <c r="J140" s="4"/>
      <c r="K140" s="4">
        <v>211</v>
      </c>
      <c r="L140" s="4">
        <v>25</v>
      </c>
      <c r="M140" s="4">
        <v>3</v>
      </c>
      <c r="N140" s="4" t="s">
        <v>3</v>
      </c>
      <c r="O140" s="4">
        <v>2</v>
      </c>
      <c r="P140" s="4"/>
      <c r="Q140" s="4"/>
      <c r="R140" s="4"/>
      <c r="S140" s="4"/>
      <c r="T140" s="4"/>
      <c r="U140" s="4"/>
      <c r="V140" s="4"/>
      <c r="W140" s="4"/>
    </row>
    <row r="141" spans="1:23">
      <c r="A141" s="4">
        <v>50</v>
      </c>
      <c r="B141" s="4">
        <v>0</v>
      </c>
      <c r="C141" s="4">
        <v>0</v>
      </c>
      <c r="D141" s="4">
        <v>1</v>
      </c>
      <c r="E141" s="4">
        <v>224</v>
      </c>
      <c r="F141" s="4">
        <f>ROUND(Source!AR114,O141)</f>
        <v>4771.0200000000004</v>
      </c>
      <c r="G141" s="4" t="s">
        <v>112</v>
      </c>
      <c r="H141" s="4" t="s">
        <v>113</v>
      </c>
      <c r="I141" s="4"/>
      <c r="J141" s="4"/>
      <c r="K141" s="4">
        <v>224</v>
      </c>
      <c r="L141" s="4">
        <v>26</v>
      </c>
      <c r="M141" s="4">
        <v>3</v>
      </c>
      <c r="N141" s="4" t="s">
        <v>3</v>
      </c>
      <c r="O141" s="4">
        <v>2</v>
      </c>
      <c r="P141" s="4"/>
      <c r="Q141" s="4"/>
      <c r="R141" s="4"/>
      <c r="S141" s="4"/>
      <c r="T141" s="4"/>
      <c r="U141" s="4"/>
      <c r="V141" s="4"/>
      <c r="W141" s="4"/>
    </row>
    <row r="142" spans="1:23">
      <c r="A142" s="4">
        <v>50</v>
      </c>
      <c r="B142" s="4">
        <v>1</v>
      </c>
      <c r="C142" s="4">
        <v>0</v>
      </c>
      <c r="D142" s="4">
        <v>2</v>
      </c>
      <c r="E142" s="4">
        <v>0</v>
      </c>
      <c r="F142" s="4">
        <f>ROUND(F141*6.65,O142)</f>
        <v>31727.279999999999</v>
      </c>
      <c r="G142" s="4" t="s">
        <v>114</v>
      </c>
      <c r="H142" s="4" t="s">
        <v>160</v>
      </c>
      <c r="I142" s="4"/>
      <c r="J142" s="4"/>
      <c r="K142" s="4">
        <v>212</v>
      </c>
      <c r="L142" s="4">
        <v>27</v>
      </c>
      <c r="M142" s="4">
        <v>0</v>
      </c>
      <c r="N142" s="4" t="s">
        <v>3</v>
      </c>
      <c r="O142" s="4">
        <v>2</v>
      </c>
      <c r="P142" s="4"/>
      <c r="Q142" s="4"/>
      <c r="R142" s="4"/>
      <c r="S142" s="4"/>
      <c r="T142" s="4"/>
      <c r="U142" s="4"/>
      <c r="V142" s="4"/>
      <c r="W142" s="4"/>
    </row>
    <row r="143" spans="1:23">
      <c r="A143" s="4">
        <v>50</v>
      </c>
      <c r="B143" s="4">
        <v>1</v>
      </c>
      <c r="C143" s="4">
        <v>0</v>
      </c>
      <c r="D143" s="4">
        <v>2</v>
      </c>
      <c r="E143" s="4">
        <v>0</v>
      </c>
      <c r="F143" s="4">
        <f>ROUND(F142*0.18,O143)</f>
        <v>5710.91</v>
      </c>
      <c r="G143" s="4" t="s">
        <v>161</v>
      </c>
      <c r="H143" s="4" t="s">
        <v>162</v>
      </c>
      <c r="I143" s="4"/>
      <c r="J143" s="4"/>
      <c r="K143" s="4">
        <v>212</v>
      </c>
      <c r="L143" s="4">
        <v>28</v>
      </c>
      <c r="M143" s="4">
        <v>0</v>
      </c>
      <c r="N143" s="4" t="s">
        <v>3</v>
      </c>
      <c r="O143" s="4">
        <v>2</v>
      </c>
      <c r="P143" s="4"/>
      <c r="Q143" s="4"/>
      <c r="R143" s="4"/>
      <c r="S143" s="4"/>
      <c r="T143" s="4"/>
      <c r="U143" s="4"/>
      <c r="V143" s="4"/>
      <c r="W143" s="4"/>
    </row>
    <row r="144" spans="1:23">
      <c r="A144" s="4">
        <v>50</v>
      </c>
      <c r="B144" s="4">
        <v>1</v>
      </c>
      <c r="C144" s="4">
        <v>0</v>
      </c>
      <c r="D144" s="4">
        <v>2</v>
      </c>
      <c r="E144" s="4">
        <v>0</v>
      </c>
      <c r="F144" s="4">
        <f>ROUND(F142+F143,O144)</f>
        <v>37438.19</v>
      </c>
      <c r="G144" s="4" t="s">
        <v>163</v>
      </c>
      <c r="H144" s="4" t="s">
        <v>163</v>
      </c>
      <c r="I144" s="4"/>
      <c r="J144" s="4"/>
      <c r="K144" s="4">
        <v>212</v>
      </c>
      <c r="L144" s="4">
        <v>29</v>
      </c>
      <c r="M144" s="4">
        <v>0</v>
      </c>
      <c r="N144" s="4" t="s">
        <v>3</v>
      </c>
      <c r="O144" s="4">
        <v>2</v>
      </c>
      <c r="P144" s="4"/>
      <c r="Q144" s="4"/>
      <c r="R144" s="4"/>
      <c r="S144" s="4"/>
      <c r="T144" s="4"/>
      <c r="U144" s="4"/>
      <c r="V144" s="4"/>
      <c r="W144" s="4"/>
    </row>
    <row r="146" spans="1:245">
      <c r="A146" s="1">
        <v>4</v>
      </c>
      <c r="B146" s="1">
        <v>1</v>
      </c>
      <c r="C146" s="1"/>
      <c r="D146" s="1">
        <f>ROW(A236)</f>
        <v>236</v>
      </c>
      <c r="E146" s="1"/>
      <c r="F146" s="1" t="s">
        <v>13</v>
      </c>
      <c r="G146" s="1" t="s">
        <v>164</v>
      </c>
      <c r="H146" s="1" t="s">
        <v>3</v>
      </c>
      <c r="I146" s="1">
        <v>0</v>
      </c>
      <c r="J146" s="1"/>
      <c r="K146" s="1">
        <v>0</v>
      </c>
      <c r="L146" s="1"/>
      <c r="M146" s="1"/>
      <c r="N146" s="1"/>
      <c r="O146" s="1"/>
      <c r="P146" s="1"/>
      <c r="Q146" s="1"/>
      <c r="R146" s="1"/>
      <c r="S146" s="1"/>
      <c r="T146" s="1"/>
      <c r="U146" s="1" t="s">
        <v>3</v>
      </c>
      <c r="V146" s="1">
        <v>0</v>
      </c>
      <c r="W146" s="1"/>
      <c r="X146" s="1"/>
      <c r="Y146" s="1"/>
      <c r="Z146" s="1"/>
      <c r="AA146" s="1"/>
      <c r="AB146" s="1" t="s">
        <v>3</v>
      </c>
      <c r="AC146" s="1" t="s">
        <v>3</v>
      </c>
      <c r="AD146" s="1" t="s">
        <v>3</v>
      </c>
      <c r="AE146" s="1" t="s">
        <v>3</v>
      </c>
      <c r="AF146" s="1" t="s">
        <v>3</v>
      </c>
      <c r="AG146" s="1" t="s">
        <v>3</v>
      </c>
      <c r="AH146" s="1"/>
      <c r="AI146" s="1"/>
      <c r="AJ146" s="1"/>
      <c r="AK146" s="1"/>
      <c r="AL146" s="1"/>
      <c r="AM146" s="1"/>
      <c r="AN146" s="1"/>
      <c r="AO146" s="1"/>
      <c r="AP146" s="1" t="s">
        <v>3</v>
      </c>
      <c r="AQ146" s="1" t="s">
        <v>3</v>
      </c>
      <c r="AR146" s="1" t="s">
        <v>3</v>
      </c>
      <c r="AS146" s="1"/>
      <c r="AT146" s="1"/>
      <c r="AU146" s="1"/>
      <c r="AV146" s="1"/>
      <c r="AW146" s="1"/>
      <c r="AX146" s="1"/>
      <c r="AY146" s="1"/>
      <c r="AZ146" s="1" t="s">
        <v>3</v>
      </c>
      <c r="BA146" s="1"/>
      <c r="BB146" s="1" t="s">
        <v>3</v>
      </c>
      <c r="BC146" s="1" t="s">
        <v>3</v>
      </c>
      <c r="BD146" s="1" t="s">
        <v>3</v>
      </c>
      <c r="BE146" s="1" t="s">
        <v>3</v>
      </c>
      <c r="BF146" s="1" t="s">
        <v>3</v>
      </c>
      <c r="BG146" s="1" t="s">
        <v>3</v>
      </c>
      <c r="BH146" s="1" t="s">
        <v>3</v>
      </c>
      <c r="BI146" s="1" t="s">
        <v>3</v>
      </c>
      <c r="BJ146" s="1" t="s">
        <v>3</v>
      </c>
      <c r="BK146" s="1" t="s">
        <v>3</v>
      </c>
      <c r="BL146" s="1" t="s">
        <v>3</v>
      </c>
      <c r="BM146" s="1" t="s">
        <v>3</v>
      </c>
      <c r="BN146" s="1" t="s">
        <v>3</v>
      </c>
      <c r="BO146" s="1" t="s">
        <v>3</v>
      </c>
      <c r="BP146" s="1" t="s">
        <v>3</v>
      </c>
      <c r="BQ146" s="1"/>
      <c r="BR146" s="1"/>
      <c r="BS146" s="1"/>
      <c r="BT146" s="1"/>
      <c r="BU146" s="1"/>
      <c r="BV146" s="1"/>
      <c r="BW146" s="1"/>
      <c r="BX146" s="1">
        <v>0</v>
      </c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>
        <v>0</v>
      </c>
    </row>
    <row r="148" spans="1:245">
      <c r="A148" s="2">
        <v>52</v>
      </c>
      <c r="B148" s="2">
        <f t="shared" ref="B148:G148" si="113">B236</f>
        <v>1</v>
      </c>
      <c r="C148" s="2">
        <f t="shared" si="113"/>
        <v>4</v>
      </c>
      <c r="D148" s="2">
        <f t="shared" si="113"/>
        <v>146</v>
      </c>
      <c r="E148" s="2">
        <f t="shared" si="113"/>
        <v>0</v>
      </c>
      <c r="F148" s="2" t="str">
        <f t="shared" si="113"/>
        <v>Новый раздел</v>
      </c>
      <c r="G148" s="2" t="str">
        <f t="shared" si="113"/>
        <v>Раздел 2. Заявитель №2</v>
      </c>
      <c r="H148" s="2"/>
      <c r="I148" s="2"/>
      <c r="J148" s="2"/>
      <c r="K148" s="2"/>
      <c r="L148" s="2"/>
      <c r="M148" s="2"/>
      <c r="N148" s="2"/>
      <c r="O148" s="2">
        <f t="shared" ref="O148:AT148" si="114">O236</f>
        <v>4607.8599999999997</v>
      </c>
      <c r="P148" s="2">
        <f t="shared" si="114"/>
        <v>4435.99</v>
      </c>
      <c r="Q148" s="2">
        <f t="shared" si="114"/>
        <v>54.5</v>
      </c>
      <c r="R148" s="2">
        <f t="shared" si="114"/>
        <v>5.3</v>
      </c>
      <c r="S148" s="2">
        <f t="shared" si="114"/>
        <v>117.37</v>
      </c>
      <c r="T148" s="2">
        <f t="shared" si="114"/>
        <v>0</v>
      </c>
      <c r="U148" s="2">
        <f t="shared" si="114"/>
        <v>12.225600000000002</v>
      </c>
      <c r="V148" s="2">
        <f t="shared" si="114"/>
        <v>0.46419999999999995</v>
      </c>
      <c r="W148" s="2">
        <f t="shared" si="114"/>
        <v>0</v>
      </c>
      <c r="X148" s="2">
        <f t="shared" si="114"/>
        <v>99.37</v>
      </c>
      <c r="Y148" s="2">
        <f t="shared" si="114"/>
        <v>63.79</v>
      </c>
      <c r="Z148" s="2">
        <f t="shared" si="114"/>
        <v>0</v>
      </c>
      <c r="AA148" s="2">
        <f t="shared" si="114"/>
        <v>0</v>
      </c>
      <c r="AB148" s="2">
        <f t="shared" si="114"/>
        <v>0</v>
      </c>
      <c r="AC148" s="2">
        <f t="shared" si="114"/>
        <v>0</v>
      </c>
      <c r="AD148" s="2">
        <f t="shared" si="114"/>
        <v>0</v>
      </c>
      <c r="AE148" s="2">
        <f t="shared" si="114"/>
        <v>0</v>
      </c>
      <c r="AF148" s="2">
        <f t="shared" si="114"/>
        <v>0</v>
      </c>
      <c r="AG148" s="2">
        <f t="shared" si="114"/>
        <v>0</v>
      </c>
      <c r="AH148" s="2">
        <f t="shared" si="114"/>
        <v>0</v>
      </c>
      <c r="AI148" s="2">
        <f t="shared" si="114"/>
        <v>0</v>
      </c>
      <c r="AJ148" s="2">
        <f t="shared" si="114"/>
        <v>0</v>
      </c>
      <c r="AK148" s="2">
        <f t="shared" si="114"/>
        <v>0</v>
      </c>
      <c r="AL148" s="2">
        <f t="shared" si="114"/>
        <v>0</v>
      </c>
      <c r="AM148" s="2">
        <f t="shared" si="114"/>
        <v>0</v>
      </c>
      <c r="AN148" s="2">
        <f t="shared" si="114"/>
        <v>0</v>
      </c>
      <c r="AO148" s="2">
        <f t="shared" si="114"/>
        <v>0</v>
      </c>
      <c r="AP148" s="2">
        <f t="shared" si="114"/>
        <v>3895.2</v>
      </c>
      <c r="AQ148" s="2">
        <f t="shared" si="114"/>
        <v>0</v>
      </c>
      <c r="AR148" s="2">
        <f t="shared" si="114"/>
        <v>4771.0200000000004</v>
      </c>
      <c r="AS148" s="2">
        <f t="shared" si="114"/>
        <v>25.73</v>
      </c>
      <c r="AT148" s="2">
        <f t="shared" si="114"/>
        <v>850.09</v>
      </c>
      <c r="AU148" s="2">
        <f t="shared" ref="AU148:BZ148" si="115">AU236</f>
        <v>0</v>
      </c>
      <c r="AV148" s="2">
        <f t="shared" si="115"/>
        <v>4435.99</v>
      </c>
      <c r="AW148" s="2">
        <f t="shared" si="115"/>
        <v>540.79</v>
      </c>
      <c r="AX148" s="2">
        <f t="shared" si="115"/>
        <v>0</v>
      </c>
      <c r="AY148" s="2">
        <f t="shared" si="115"/>
        <v>540.79</v>
      </c>
      <c r="AZ148" s="2">
        <f t="shared" si="115"/>
        <v>3895.2</v>
      </c>
      <c r="BA148" s="2">
        <f t="shared" si="115"/>
        <v>0</v>
      </c>
      <c r="BB148" s="2">
        <f t="shared" si="115"/>
        <v>0</v>
      </c>
      <c r="BC148" s="2">
        <f t="shared" si="115"/>
        <v>0</v>
      </c>
      <c r="BD148" s="2">
        <f t="shared" si="115"/>
        <v>0</v>
      </c>
      <c r="BE148" s="2">
        <f t="shared" si="115"/>
        <v>0</v>
      </c>
      <c r="BF148" s="2">
        <f t="shared" si="115"/>
        <v>0</v>
      </c>
      <c r="BG148" s="2">
        <f t="shared" si="115"/>
        <v>0</v>
      </c>
      <c r="BH148" s="2">
        <f t="shared" si="115"/>
        <v>0</v>
      </c>
      <c r="BI148" s="2">
        <f t="shared" si="115"/>
        <v>0</v>
      </c>
      <c r="BJ148" s="2">
        <f t="shared" si="115"/>
        <v>0</v>
      </c>
      <c r="BK148" s="2">
        <f t="shared" si="115"/>
        <v>0</v>
      </c>
      <c r="BL148" s="2">
        <f t="shared" si="115"/>
        <v>0</v>
      </c>
      <c r="BM148" s="2">
        <f t="shared" si="115"/>
        <v>0</v>
      </c>
      <c r="BN148" s="2">
        <f t="shared" si="115"/>
        <v>0</v>
      </c>
      <c r="BO148" s="2">
        <f t="shared" si="115"/>
        <v>0</v>
      </c>
      <c r="BP148" s="2">
        <f t="shared" si="115"/>
        <v>0</v>
      </c>
      <c r="BQ148" s="2">
        <f t="shared" si="115"/>
        <v>0</v>
      </c>
      <c r="BR148" s="2">
        <f t="shared" si="115"/>
        <v>0</v>
      </c>
      <c r="BS148" s="2">
        <f t="shared" si="115"/>
        <v>0</v>
      </c>
      <c r="BT148" s="2">
        <f t="shared" si="115"/>
        <v>0</v>
      </c>
      <c r="BU148" s="2">
        <f t="shared" si="115"/>
        <v>0</v>
      </c>
      <c r="BV148" s="2">
        <f t="shared" si="115"/>
        <v>0</v>
      </c>
      <c r="BW148" s="2">
        <f t="shared" si="115"/>
        <v>0</v>
      </c>
      <c r="BX148" s="2">
        <f t="shared" si="115"/>
        <v>0</v>
      </c>
      <c r="BY148" s="2">
        <f t="shared" si="115"/>
        <v>0</v>
      </c>
      <c r="BZ148" s="2">
        <f t="shared" si="115"/>
        <v>0</v>
      </c>
      <c r="CA148" s="2">
        <f t="shared" ref="CA148:DF148" si="116">CA236</f>
        <v>0</v>
      </c>
      <c r="CB148" s="2">
        <f t="shared" si="116"/>
        <v>0</v>
      </c>
      <c r="CC148" s="2">
        <f t="shared" si="116"/>
        <v>0</v>
      </c>
      <c r="CD148" s="2">
        <f t="shared" si="116"/>
        <v>0</v>
      </c>
      <c r="CE148" s="2">
        <f t="shared" si="116"/>
        <v>0</v>
      </c>
      <c r="CF148" s="2">
        <f t="shared" si="116"/>
        <v>0</v>
      </c>
      <c r="CG148" s="2">
        <f t="shared" si="116"/>
        <v>0</v>
      </c>
      <c r="CH148" s="2">
        <f t="shared" si="116"/>
        <v>0</v>
      </c>
      <c r="CI148" s="2">
        <f t="shared" si="116"/>
        <v>0</v>
      </c>
      <c r="CJ148" s="2">
        <f t="shared" si="116"/>
        <v>0</v>
      </c>
      <c r="CK148" s="2">
        <f t="shared" si="116"/>
        <v>0</v>
      </c>
      <c r="CL148" s="2">
        <f t="shared" si="116"/>
        <v>0</v>
      </c>
      <c r="CM148" s="2">
        <f t="shared" si="116"/>
        <v>0</v>
      </c>
      <c r="CN148" s="2">
        <f t="shared" si="116"/>
        <v>0</v>
      </c>
      <c r="CO148" s="2">
        <f t="shared" si="116"/>
        <v>0</v>
      </c>
      <c r="CP148" s="2">
        <f t="shared" si="116"/>
        <v>0</v>
      </c>
      <c r="CQ148" s="2">
        <f t="shared" si="116"/>
        <v>0</v>
      </c>
      <c r="CR148" s="2">
        <f t="shared" si="116"/>
        <v>0</v>
      </c>
      <c r="CS148" s="2">
        <f t="shared" si="116"/>
        <v>0</v>
      </c>
      <c r="CT148" s="2">
        <f t="shared" si="116"/>
        <v>0</v>
      </c>
      <c r="CU148" s="2">
        <f t="shared" si="116"/>
        <v>0</v>
      </c>
      <c r="CV148" s="2">
        <f t="shared" si="116"/>
        <v>0</v>
      </c>
      <c r="CW148" s="2">
        <f t="shared" si="116"/>
        <v>0</v>
      </c>
      <c r="CX148" s="2">
        <f t="shared" si="116"/>
        <v>0</v>
      </c>
      <c r="CY148" s="2">
        <f t="shared" si="116"/>
        <v>0</v>
      </c>
      <c r="CZ148" s="2">
        <f t="shared" si="116"/>
        <v>0</v>
      </c>
      <c r="DA148" s="2">
        <f t="shared" si="116"/>
        <v>0</v>
      </c>
      <c r="DB148" s="2">
        <f t="shared" si="116"/>
        <v>0</v>
      </c>
      <c r="DC148" s="2">
        <f t="shared" si="116"/>
        <v>0</v>
      </c>
      <c r="DD148" s="2">
        <f t="shared" si="116"/>
        <v>0</v>
      </c>
      <c r="DE148" s="2">
        <f t="shared" si="116"/>
        <v>0</v>
      </c>
      <c r="DF148" s="2">
        <f t="shared" si="116"/>
        <v>0</v>
      </c>
      <c r="DG148" s="3">
        <f t="shared" ref="DG148:EL148" si="117">DG236</f>
        <v>0</v>
      </c>
      <c r="DH148" s="3">
        <f t="shared" si="117"/>
        <v>0</v>
      </c>
      <c r="DI148" s="3">
        <f t="shared" si="117"/>
        <v>0</v>
      </c>
      <c r="DJ148" s="3">
        <f t="shared" si="117"/>
        <v>0</v>
      </c>
      <c r="DK148" s="3">
        <f t="shared" si="117"/>
        <v>0</v>
      </c>
      <c r="DL148" s="3">
        <f t="shared" si="117"/>
        <v>0</v>
      </c>
      <c r="DM148" s="3">
        <f t="shared" si="117"/>
        <v>0</v>
      </c>
      <c r="DN148" s="3">
        <f t="shared" si="117"/>
        <v>0</v>
      </c>
      <c r="DO148" s="3">
        <f t="shared" si="117"/>
        <v>0</v>
      </c>
      <c r="DP148" s="3">
        <f t="shared" si="117"/>
        <v>0</v>
      </c>
      <c r="DQ148" s="3">
        <f t="shared" si="117"/>
        <v>0</v>
      </c>
      <c r="DR148" s="3">
        <f t="shared" si="117"/>
        <v>0</v>
      </c>
      <c r="DS148" s="3">
        <f t="shared" si="117"/>
        <v>0</v>
      </c>
      <c r="DT148" s="3">
        <f t="shared" si="117"/>
        <v>0</v>
      </c>
      <c r="DU148" s="3">
        <f t="shared" si="117"/>
        <v>0</v>
      </c>
      <c r="DV148" s="3">
        <f t="shared" si="117"/>
        <v>0</v>
      </c>
      <c r="DW148" s="3">
        <f t="shared" si="117"/>
        <v>0</v>
      </c>
      <c r="DX148" s="3">
        <f t="shared" si="117"/>
        <v>0</v>
      </c>
      <c r="DY148" s="3">
        <f t="shared" si="117"/>
        <v>0</v>
      </c>
      <c r="DZ148" s="3">
        <f t="shared" si="117"/>
        <v>0</v>
      </c>
      <c r="EA148" s="3">
        <f t="shared" si="117"/>
        <v>0</v>
      </c>
      <c r="EB148" s="3">
        <f t="shared" si="117"/>
        <v>0</v>
      </c>
      <c r="EC148" s="3">
        <f t="shared" si="117"/>
        <v>0</v>
      </c>
      <c r="ED148" s="3">
        <f t="shared" si="117"/>
        <v>0</v>
      </c>
      <c r="EE148" s="3">
        <f t="shared" si="117"/>
        <v>0</v>
      </c>
      <c r="EF148" s="3">
        <f t="shared" si="117"/>
        <v>0</v>
      </c>
      <c r="EG148" s="3">
        <f t="shared" si="117"/>
        <v>0</v>
      </c>
      <c r="EH148" s="3">
        <f t="shared" si="117"/>
        <v>0</v>
      </c>
      <c r="EI148" s="3">
        <f t="shared" si="117"/>
        <v>0</v>
      </c>
      <c r="EJ148" s="3">
        <f t="shared" si="117"/>
        <v>0</v>
      </c>
      <c r="EK148" s="3">
        <f t="shared" si="117"/>
        <v>0</v>
      </c>
      <c r="EL148" s="3">
        <f t="shared" si="117"/>
        <v>0</v>
      </c>
      <c r="EM148" s="3">
        <f t="shared" ref="EM148:FR148" si="118">EM236</f>
        <v>0</v>
      </c>
      <c r="EN148" s="3">
        <f t="shared" si="118"/>
        <v>0</v>
      </c>
      <c r="EO148" s="3">
        <f t="shared" si="118"/>
        <v>0</v>
      </c>
      <c r="EP148" s="3">
        <f t="shared" si="118"/>
        <v>0</v>
      </c>
      <c r="EQ148" s="3">
        <f t="shared" si="118"/>
        <v>0</v>
      </c>
      <c r="ER148" s="3">
        <f t="shared" si="118"/>
        <v>0</v>
      </c>
      <c r="ES148" s="3">
        <f t="shared" si="118"/>
        <v>0</v>
      </c>
      <c r="ET148" s="3">
        <f t="shared" si="118"/>
        <v>0</v>
      </c>
      <c r="EU148" s="3">
        <f t="shared" si="118"/>
        <v>0</v>
      </c>
      <c r="EV148" s="3">
        <f t="shared" si="118"/>
        <v>0</v>
      </c>
      <c r="EW148" s="3">
        <f t="shared" si="118"/>
        <v>0</v>
      </c>
      <c r="EX148" s="3">
        <f t="shared" si="118"/>
        <v>0</v>
      </c>
      <c r="EY148" s="3">
        <f t="shared" si="118"/>
        <v>0</v>
      </c>
      <c r="EZ148" s="3">
        <f t="shared" si="118"/>
        <v>0</v>
      </c>
      <c r="FA148" s="3">
        <f t="shared" si="118"/>
        <v>0</v>
      </c>
      <c r="FB148" s="3">
        <f t="shared" si="118"/>
        <v>0</v>
      </c>
      <c r="FC148" s="3">
        <f t="shared" si="118"/>
        <v>0</v>
      </c>
      <c r="FD148" s="3">
        <f t="shared" si="118"/>
        <v>0</v>
      </c>
      <c r="FE148" s="3">
        <f t="shared" si="118"/>
        <v>0</v>
      </c>
      <c r="FF148" s="3">
        <f t="shared" si="118"/>
        <v>0</v>
      </c>
      <c r="FG148" s="3">
        <f t="shared" si="118"/>
        <v>0</v>
      </c>
      <c r="FH148" s="3">
        <f t="shared" si="118"/>
        <v>0</v>
      </c>
      <c r="FI148" s="3">
        <f t="shared" si="118"/>
        <v>0</v>
      </c>
      <c r="FJ148" s="3">
        <f t="shared" si="118"/>
        <v>0</v>
      </c>
      <c r="FK148" s="3">
        <f t="shared" si="118"/>
        <v>0</v>
      </c>
      <c r="FL148" s="3">
        <f t="shared" si="118"/>
        <v>0</v>
      </c>
      <c r="FM148" s="3">
        <f t="shared" si="118"/>
        <v>0</v>
      </c>
      <c r="FN148" s="3">
        <f t="shared" si="118"/>
        <v>0</v>
      </c>
      <c r="FO148" s="3">
        <f t="shared" si="118"/>
        <v>0</v>
      </c>
      <c r="FP148" s="3">
        <f t="shared" si="118"/>
        <v>0</v>
      </c>
      <c r="FQ148" s="3">
        <f t="shared" si="118"/>
        <v>0</v>
      </c>
      <c r="FR148" s="3">
        <f t="shared" si="118"/>
        <v>0</v>
      </c>
      <c r="FS148" s="3">
        <f t="shared" ref="FS148:GX148" si="119">FS236</f>
        <v>0</v>
      </c>
      <c r="FT148" s="3">
        <f t="shared" si="119"/>
        <v>0</v>
      </c>
      <c r="FU148" s="3">
        <f t="shared" si="119"/>
        <v>0</v>
      </c>
      <c r="FV148" s="3">
        <f t="shared" si="119"/>
        <v>0</v>
      </c>
      <c r="FW148" s="3">
        <f t="shared" si="119"/>
        <v>0</v>
      </c>
      <c r="FX148" s="3">
        <f t="shared" si="119"/>
        <v>0</v>
      </c>
      <c r="FY148" s="3">
        <f t="shared" si="119"/>
        <v>0</v>
      </c>
      <c r="FZ148" s="3">
        <f t="shared" si="119"/>
        <v>0</v>
      </c>
      <c r="GA148" s="3">
        <f t="shared" si="119"/>
        <v>0</v>
      </c>
      <c r="GB148" s="3">
        <f t="shared" si="119"/>
        <v>0</v>
      </c>
      <c r="GC148" s="3">
        <f t="shared" si="119"/>
        <v>0</v>
      </c>
      <c r="GD148" s="3">
        <f t="shared" si="119"/>
        <v>0</v>
      </c>
      <c r="GE148" s="3">
        <f t="shared" si="119"/>
        <v>0</v>
      </c>
      <c r="GF148" s="3">
        <f t="shared" si="119"/>
        <v>0</v>
      </c>
      <c r="GG148" s="3">
        <f t="shared" si="119"/>
        <v>0</v>
      </c>
      <c r="GH148" s="3">
        <f t="shared" si="119"/>
        <v>0</v>
      </c>
      <c r="GI148" s="3">
        <f t="shared" si="119"/>
        <v>0</v>
      </c>
      <c r="GJ148" s="3">
        <f t="shared" si="119"/>
        <v>0</v>
      </c>
      <c r="GK148" s="3">
        <f t="shared" si="119"/>
        <v>0</v>
      </c>
      <c r="GL148" s="3">
        <f t="shared" si="119"/>
        <v>0</v>
      </c>
      <c r="GM148" s="3">
        <f t="shared" si="119"/>
        <v>0</v>
      </c>
      <c r="GN148" s="3">
        <f t="shared" si="119"/>
        <v>0</v>
      </c>
      <c r="GO148" s="3">
        <f t="shared" si="119"/>
        <v>0</v>
      </c>
      <c r="GP148" s="3">
        <f t="shared" si="119"/>
        <v>0</v>
      </c>
      <c r="GQ148" s="3">
        <f t="shared" si="119"/>
        <v>0</v>
      </c>
      <c r="GR148" s="3">
        <f t="shared" si="119"/>
        <v>0</v>
      </c>
      <c r="GS148" s="3">
        <f t="shared" si="119"/>
        <v>0</v>
      </c>
      <c r="GT148" s="3">
        <f t="shared" si="119"/>
        <v>0</v>
      </c>
      <c r="GU148" s="3">
        <f t="shared" si="119"/>
        <v>0</v>
      </c>
      <c r="GV148" s="3">
        <f t="shared" si="119"/>
        <v>0</v>
      </c>
      <c r="GW148" s="3">
        <f t="shared" si="119"/>
        <v>0</v>
      </c>
      <c r="GX148" s="3">
        <f t="shared" si="119"/>
        <v>0</v>
      </c>
    </row>
    <row r="150" spans="1:245">
      <c r="A150" s="1">
        <v>5</v>
      </c>
      <c r="B150" s="1">
        <v>1</v>
      </c>
      <c r="C150" s="1"/>
      <c r="D150" s="1">
        <f>ROW(A164)</f>
        <v>164</v>
      </c>
      <c r="E150" s="1"/>
      <c r="F150" s="1" t="s">
        <v>15</v>
      </c>
      <c r="G150" s="1" t="s">
        <v>16</v>
      </c>
      <c r="H150" s="1" t="s">
        <v>3</v>
      </c>
      <c r="I150" s="1">
        <v>0</v>
      </c>
      <c r="J150" s="1"/>
      <c r="K150" s="1">
        <v>0</v>
      </c>
      <c r="L150" s="1"/>
      <c r="M150" s="1"/>
      <c r="N150" s="1"/>
      <c r="O150" s="1"/>
      <c r="P150" s="1"/>
      <c r="Q150" s="1"/>
      <c r="R150" s="1"/>
      <c r="S150" s="1"/>
      <c r="T150" s="1"/>
      <c r="U150" s="1" t="s">
        <v>3</v>
      </c>
      <c r="V150" s="1">
        <v>0</v>
      </c>
      <c r="W150" s="1"/>
      <c r="X150" s="1"/>
      <c r="Y150" s="1"/>
      <c r="Z150" s="1"/>
      <c r="AA150" s="1"/>
      <c r="AB150" s="1" t="s">
        <v>3</v>
      </c>
      <c r="AC150" s="1" t="s">
        <v>3</v>
      </c>
      <c r="AD150" s="1" t="s">
        <v>3</v>
      </c>
      <c r="AE150" s="1" t="s">
        <v>3</v>
      </c>
      <c r="AF150" s="1" t="s">
        <v>3</v>
      </c>
      <c r="AG150" s="1" t="s">
        <v>3</v>
      </c>
      <c r="AH150" s="1"/>
      <c r="AI150" s="1"/>
      <c r="AJ150" s="1"/>
      <c r="AK150" s="1"/>
      <c r="AL150" s="1"/>
      <c r="AM150" s="1"/>
      <c r="AN150" s="1"/>
      <c r="AO150" s="1"/>
      <c r="AP150" s="1" t="s">
        <v>3</v>
      </c>
      <c r="AQ150" s="1" t="s">
        <v>3</v>
      </c>
      <c r="AR150" s="1" t="s">
        <v>3</v>
      </c>
      <c r="AS150" s="1"/>
      <c r="AT150" s="1"/>
      <c r="AU150" s="1"/>
      <c r="AV150" s="1"/>
      <c r="AW150" s="1"/>
      <c r="AX150" s="1"/>
      <c r="AY150" s="1"/>
      <c r="AZ150" s="1" t="s">
        <v>3</v>
      </c>
      <c r="BA150" s="1"/>
      <c r="BB150" s="1" t="s">
        <v>3</v>
      </c>
      <c r="BC150" s="1" t="s">
        <v>3</v>
      </c>
      <c r="BD150" s="1" t="s">
        <v>3</v>
      </c>
      <c r="BE150" s="1" t="s">
        <v>3</v>
      </c>
      <c r="BF150" s="1" t="s">
        <v>3</v>
      </c>
      <c r="BG150" s="1" t="s">
        <v>3</v>
      </c>
      <c r="BH150" s="1" t="s">
        <v>3</v>
      </c>
      <c r="BI150" s="1" t="s">
        <v>3</v>
      </c>
      <c r="BJ150" s="1" t="s">
        <v>3</v>
      </c>
      <c r="BK150" s="1" t="s">
        <v>3</v>
      </c>
      <c r="BL150" s="1" t="s">
        <v>3</v>
      </c>
      <c r="BM150" s="1" t="s">
        <v>3</v>
      </c>
      <c r="BN150" s="1" t="s">
        <v>3</v>
      </c>
      <c r="BO150" s="1" t="s">
        <v>3</v>
      </c>
      <c r="BP150" s="1" t="s">
        <v>3</v>
      </c>
      <c r="BQ150" s="1"/>
      <c r="BR150" s="1"/>
      <c r="BS150" s="1"/>
      <c r="BT150" s="1"/>
      <c r="BU150" s="1"/>
      <c r="BV150" s="1"/>
      <c r="BW150" s="1"/>
      <c r="BX150" s="1">
        <v>0</v>
      </c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>
        <v>0</v>
      </c>
    </row>
    <row r="152" spans="1:245">
      <c r="A152" s="2">
        <v>52</v>
      </c>
      <c r="B152" s="2">
        <f t="shared" ref="B152:G152" si="120">B164</f>
        <v>1</v>
      </c>
      <c r="C152" s="2">
        <f t="shared" si="120"/>
        <v>5</v>
      </c>
      <c r="D152" s="2">
        <f t="shared" si="120"/>
        <v>150</v>
      </c>
      <c r="E152" s="2">
        <f t="shared" si="120"/>
        <v>0</v>
      </c>
      <c r="F152" s="2" t="str">
        <f t="shared" si="120"/>
        <v>Новый подраздел</v>
      </c>
      <c r="G152" s="2" t="str">
        <f t="shared" si="120"/>
        <v>1. Монтажные работы</v>
      </c>
      <c r="H152" s="2"/>
      <c r="I152" s="2"/>
      <c r="J152" s="2"/>
      <c r="K152" s="2"/>
      <c r="L152" s="2"/>
      <c r="M152" s="2"/>
      <c r="N152" s="2"/>
      <c r="O152" s="2">
        <f t="shared" ref="O152:AT152" si="121">O164</f>
        <v>304.39999999999998</v>
      </c>
      <c r="P152" s="2">
        <f t="shared" si="121"/>
        <v>132.53</v>
      </c>
      <c r="Q152" s="2">
        <f t="shared" si="121"/>
        <v>54.5</v>
      </c>
      <c r="R152" s="2">
        <f t="shared" si="121"/>
        <v>5.3</v>
      </c>
      <c r="S152" s="2">
        <f t="shared" si="121"/>
        <v>117.37</v>
      </c>
      <c r="T152" s="2">
        <f t="shared" si="121"/>
        <v>0</v>
      </c>
      <c r="U152" s="2">
        <f t="shared" si="121"/>
        <v>12.225600000000002</v>
      </c>
      <c r="V152" s="2">
        <f t="shared" si="121"/>
        <v>0.46419999999999995</v>
      </c>
      <c r="W152" s="2">
        <f t="shared" si="121"/>
        <v>0</v>
      </c>
      <c r="X152" s="2">
        <f t="shared" si="121"/>
        <v>99.37</v>
      </c>
      <c r="Y152" s="2">
        <f t="shared" si="121"/>
        <v>63.79</v>
      </c>
      <c r="Z152" s="2">
        <f t="shared" si="121"/>
        <v>0</v>
      </c>
      <c r="AA152" s="2">
        <f t="shared" si="121"/>
        <v>0</v>
      </c>
      <c r="AB152" s="2">
        <f t="shared" si="121"/>
        <v>304.39999999999998</v>
      </c>
      <c r="AC152" s="2">
        <f t="shared" si="121"/>
        <v>132.53</v>
      </c>
      <c r="AD152" s="2">
        <f t="shared" si="121"/>
        <v>54.5</v>
      </c>
      <c r="AE152" s="2">
        <f t="shared" si="121"/>
        <v>5.3</v>
      </c>
      <c r="AF152" s="2">
        <f t="shared" si="121"/>
        <v>117.37</v>
      </c>
      <c r="AG152" s="2">
        <f t="shared" si="121"/>
        <v>0</v>
      </c>
      <c r="AH152" s="2">
        <f t="shared" si="121"/>
        <v>12.225600000000002</v>
      </c>
      <c r="AI152" s="2">
        <f t="shared" si="121"/>
        <v>0.46419999999999995</v>
      </c>
      <c r="AJ152" s="2">
        <f t="shared" si="121"/>
        <v>0</v>
      </c>
      <c r="AK152" s="2">
        <f t="shared" si="121"/>
        <v>99.37</v>
      </c>
      <c r="AL152" s="2">
        <f t="shared" si="121"/>
        <v>63.79</v>
      </c>
      <c r="AM152" s="2">
        <f t="shared" si="121"/>
        <v>0</v>
      </c>
      <c r="AN152" s="2">
        <f t="shared" si="121"/>
        <v>0</v>
      </c>
      <c r="AO152" s="2">
        <f t="shared" si="121"/>
        <v>0</v>
      </c>
      <c r="AP152" s="2">
        <f t="shared" si="121"/>
        <v>0</v>
      </c>
      <c r="AQ152" s="2">
        <f t="shared" si="121"/>
        <v>0</v>
      </c>
      <c r="AR152" s="2">
        <f t="shared" si="121"/>
        <v>467.56</v>
      </c>
      <c r="AS152" s="2">
        <f t="shared" si="121"/>
        <v>0</v>
      </c>
      <c r="AT152" s="2">
        <f t="shared" si="121"/>
        <v>467.56</v>
      </c>
      <c r="AU152" s="2">
        <f t="shared" ref="AU152:BZ152" si="122">AU164</f>
        <v>0</v>
      </c>
      <c r="AV152" s="2">
        <f t="shared" si="122"/>
        <v>132.53</v>
      </c>
      <c r="AW152" s="2">
        <f t="shared" si="122"/>
        <v>132.53</v>
      </c>
      <c r="AX152" s="2">
        <f t="shared" si="122"/>
        <v>0</v>
      </c>
      <c r="AY152" s="2">
        <f t="shared" si="122"/>
        <v>132.53</v>
      </c>
      <c r="AZ152" s="2">
        <f t="shared" si="122"/>
        <v>0</v>
      </c>
      <c r="BA152" s="2">
        <f t="shared" si="122"/>
        <v>0</v>
      </c>
      <c r="BB152" s="2">
        <f t="shared" si="122"/>
        <v>0</v>
      </c>
      <c r="BC152" s="2">
        <f t="shared" si="122"/>
        <v>0</v>
      </c>
      <c r="BD152" s="2">
        <f t="shared" si="122"/>
        <v>0</v>
      </c>
      <c r="BE152" s="2">
        <f t="shared" si="122"/>
        <v>0</v>
      </c>
      <c r="BF152" s="2">
        <f t="shared" si="122"/>
        <v>0</v>
      </c>
      <c r="BG152" s="2">
        <f t="shared" si="122"/>
        <v>0</v>
      </c>
      <c r="BH152" s="2">
        <f t="shared" si="122"/>
        <v>0</v>
      </c>
      <c r="BI152" s="2">
        <f t="shared" si="122"/>
        <v>0</v>
      </c>
      <c r="BJ152" s="2">
        <f t="shared" si="122"/>
        <v>0</v>
      </c>
      <c r="BK152" s="2">
        <f t="shared" si="122"/>
        <v>0</v>
      </c>
      <c r="BL152" s="2">
        <f t="shared" si="122"/>
        <v>0</v>
      </c>
      <c r="BM152" s="2">
        <f t="shared" si="122"/>
        <v>0</v>
      </c>
      <c r="BN152" s="2">
        <f t="shared" si="122"/>
        <v>0</v>
      </c>
      <c r="BO152" s="2">
        <f t="shared" si="122"/>
        <v>0</v>
      </c>
      <c r="BP152" s="2">
        <f t="shared" si="122"/>
        <v>0</v>
      </c>
      <c r="BQ152" s="2">
        <f t="shared" si="122"/>
        <v>0</v>
      </c>
      <c r="BR152" s="2">
        <f t="shared" si="122"/>
        <v>0</v>
      </c>
      <c r="BS152" s="2">
        <f t="shared" si="122"/>
        <v>0</v>
      </c>
      <c r="BT152" s="2">
        <f t="shared" si="122"/>
        <v>0</v>
      </c>
      <c r="BU152" s="2">
        <f t="shared" si="122"/>
        <v>0</v>
      </c>
      <c r="BV152" s="2">
        <f t="shared" si="122"/>
        <v>0</v>
      </c>
      <c r="BW152" s="2">
        <f t="shared" si="122"/>
        <v>0</v>
      </c>
      <c r="BX152" s="2">
        <f t="shared" si="122"/>
        <v>0</v>
      </c>
      <c r="BY152" s="2">
        <f t="shared" si="122"/>
        <v>0</v>
      </c>
      <c r="BZ152" s="2">
        <f t="shared" si="122"/>
        <v>0</v>
      </c>
      <c r="CA152" s="2">
        <f t="shared" ref="CA152:DF152" si="123">CA164</f>
        <v>467.56</v>
      </c>
      <c r="CB152" s="2">
        <f t="shared" si="123"/>
        <v>0</v>
      </c>
      <c r="CC152" s="2">
        <f t="shared" si="123"/>
        <v>467.56</v>
      </c>
      <c r="CD152" s="2">
        <f t="shared" si="123"/>
        <v>0</v>
      </c>
      <c r="CE152" s="2">
        <f t="shared" si="123"/>
        <v>132.53</v>
      </c>
      <c r="CF152" s="2">
        <f t="shared" si="123"/>
        <v>132.53</v>
      </c>
      <c r="CG152" s="2">
        <f t="shared" si="123"/>
        <v>0</v>
      </c>
      <c r="CH152" s="2">
        <f t="shared" si="123"/>
        <v>132.53</v>
      </c>
      <c r="CI152" s="2">
        <f t="shared" si="123"/>
        <v>0</v>
      </c>
      <c r="CJ152" s="2">
        <f t="shared" si="123"/>
        <v>0</v>
      </c>
      <c r="CK152" s="2">
        <f t="shared" si="123"/>
        <v>0</v>
      </c>
      <c r="CL152" s="2">
        <f t="shared" si="123"/>
        <v>0</v>
      </c>
      <c r="CM152" s="2">
        <f t="shared" si="123"/>
        <v>0</v>
      </c>
      <c r="CN152" s="2">
        <f t="shared" si="123"/>
        <v>0</v>
      </c>
      <c r="CO152" s="2">
        <f t="shared" si="123"/>
        <v>0</v>
      </c>
      <c r="CP152" s="2">
        <f t="shared" si="123"/>
        <v>0</v>
      </c>
      <c r="CQ152" s="2">
        <f t="shared" si="123"/>
        <v>0</v>
      </c>
      <c r="CR152" s="2">
        <f t="shared" si="123"/>
        <v>0</v>
      </c>
      <c r="CS152" s="2">
        <f t="shared" si="123"/>
        <v>0</v>
      </c>
      <c r="CT152" s="2">
        <f t="shared" si="123"/>
        <v>0</v>
      </c>
      <c r="CU152" s="2">
        <f t="shared" si="123"/>
        <v>0</v>
      </c>
      <c r="CV152" s="2">
        <f t="shared" si="123"/>
        <v>0</v>
      </c>
      <c r="CW152" s="2">
        <f t="shared" si="123"/>
        <v>0</v>
      </c>
      <c r="CX152" s="2">
        <f t="shared" si="123"/>
        <v>0</v>
      </c>
      <c r="CY152" s="2">
        <f t="shared" si="123"/>
        <v>0</v>
      </c>
      <c r="CZ152" s="2">
        <f t="shared" si="123"/>
        <v>0</v>
      </c>
      <c r="DA152" s="2">
        <f t="shared" si="123"/>
        <v>0</v>
      </c>
      <c r="DB152" s="2">
        <f t="shared" si="123"/>
        <v>0</v>
      </c>
      <c r="DC152" s="2">
        <f t="shared" si="123"/>
        <v>0</v>
      </c>
      <c r="DD152" s="2">
        <f t="shared" si="123"/>
        <v>0</v>
      </c>
      <c r="DE152" s="2">
        <f t="shared" si="123"/>
        <v>0</v>
      </c>
      <c r="DF152" s="2">
        <f t="shared" si="123"/>
        <v>0</v>
      </c>
      <c r="DG152" s="3">
        <f t="shared" ref="DG152:EL152" si="124">DG164</f>
        <v>0</v>
      </c>
      <c r="DH152" s="3">
        <f t="shared" si="124"/>
        <v>0</v>
      </c>
      <c r="DI152" s="3">
        <f t="shared" si="124"/>
        <v>0</v>
      </c>
      <c r="DJ152" s="3">
        <f t="shared" si="124"/>
        <v>0</v>
      </c>
      <c r="DK152" s="3">
        <f t="shared" si="124"/>
        <v>0</v>
      </c>
      <c r="DL152" s="3">
        <f t="shared" si="124"/>
        <v>0</v>
      </c>
      <c r="DM152" s="3">
        <f t="shared" si="124"/>
        <v>0</v>
      </c>
      <c r="DN152" s="3">
        <f t="shared" si="124"/>
        <v>0</v>
      </c>
      <c r="DO152" s="3">
        <f t="shared" si="124"/>
        <v>0</v>
      </c>
      <c r="DP152" s="3">
        <f t="shared" si="124"/>
        <v>0</v>
      </c>
      <c r="DQ152" s="3">
        <f t="shared" si="124"/>
        <v>0</v>
      </c>
      <c r="DR152" s="3">
        <f t="shared" si="124"/>
        <v>0</v>
      </c>
      <c r="DS152" s="3">
        <f t="shared" si="124"/>
        <v>0</v>
      </c>
      <c r="DT152" s="3">
        <f t="shared" si="124"/>
        <v>0</v>
      </c>
      <c r="DU152" s="3">
        <f t="shared" si="124"/>
        <v>0</v>
      </c>
      <c r="DV152" s="3">
        <f t="shared" si="124"/>
        <v>0</v>
      </c>
      <c r="DW152" s="3">
        <f t="shared" si="124"/>
        <v>0</v>
      </c>
      <c r="DX152" s="3">
        <f t="shared" si="124"/>
        <v>0</v>
      </c>
      <c r="DY152" s="3">
        <f t="shared" si="124"/>
        <v>0</v>
      </c>
      <c r="DZ152" s="3">
        <f t="shared" si="124"/>
        <v>0</v>
      </c>
      <c r="EA152" s="3">
        <f t="shared" si="124"/>
        <v>0</v>
      </c>
      <c r="EB152" s="3">
        <f t="shared" si="124"/>
        <v>0</v>
      </c>
      <c r="EC152" s="3">
        <f t="shared" si="124"/>
        <v>0</v>
      </c>
      <c r="ED152" s="3">
        <f t="shared" si="124"/>
        <v>0</v>
      </c>
      <c r="EE152" s="3">
        <f t="shared" si="124"/>
        <v>0</v>
      </c>
      <c r="EF152" s="3">
        <f t="shared" si="124"/>
        <v>0</v>
      </c>
      <c r="EG152" s="3">
        <f t="shared" si="124"/>
        <v>0</v>
      </c>
      <c r="EH152" s="3">
        <f t="shared" si="124"/>
        <v>0</v>
      </c>
      <c r="EI152" s="3">
        <f t="shared" si="124"/>
        <v>0</v>
      </c>
      <c r="EJ152" s="3">
        <f t="shared" si="124"/>
        <v>0</v>
      </c>
      <c r="EK152" s="3">
        <f t="shared" si="124"/>
        <v>0</v>
      </c>
      <c r="EL152" s="3">
        <f t="shared" si="124"/>
        <v>0</v>
      </c>
      <c r="EM152" s="3">
        <f t="shared" ref="EM152:FR152" si="125">EM164</f>
        <v>0</v>
      </c>
      <c r="EN152" s="3">
        <f t="shared" si="125"/>
        <v>0</v>
      </c>
      <c r="EO152" s="3">
        <f t="shared" si="125"/>
        <v>0</v>
      </c>
      <c r="EP152" s="3">
        <f t="shared" si="125"/>
        <v>0</v>
      </c>
      <c r="EQ152" s="3">
        <f t="shared" si="125"/>
        <v>0</v>
      </c>
      <c r="ER152" s="3">
        <f t="shared" si="125"/>
        <v>0</v>
      </c>
      <c r="ES152" s="3">
        <f t="shared" si="125"/>
        <v>0</v>
      </c>
      <c r="ET152" s="3">
        <f t="shared" si="125"/>
        <v>0</v>
      </c>
      <c r="EU152" s="3">
        <f t="shared" si="125"/>
        <v>0</v>
      </c>
      <c r="EV152" s="3">
        <f t="shared" si="125"/>
        <v>0</v>
      </c>
      <c r="EW152" s="3">
        <f t="shared" si="125"/>
        <v>0</v>
      </c>
      <c r="EX152" s="3">
        <f t="shared" si="125"/>
        <v>0</v>
      </c>
      <c r="EY152" s="3">
        <f t="shared" si="125"/>
        <v>0</v>
      </c>
      <c r="EZ152" s="3">
        <f t="shared" si="125"/>
        <v>0</v>
      </c>
      <c r="FA152" s="3">
        <f t="shared" si="125"/>
        <v>0</v>
      </c>
      <c r="FB152" s="3">
        <f t="shared" si="125"/>
        <v>0</v>
      </c>
      <c r="FC152" s="3">
        <f t="shared" si="125"/>
        <v>0</v>
      </c>
      <c r="FD152" s="3">
        <f t="shared" si="125"/>
        <v>0</v>
      </c>
      <c r="FE152" s="3">
        <f t="shared" si="125"/>
        <v>0</v>
      </c>
      <c r="FF152" s="3">
        <f t="shared" si="125"/>
        <v>0</v>
      </c>
      <c r="FG152" s="3">
        <f t="shared" si="125"/>
        <v>0</v>
      </c>
      <c r="FH152" s="3">
        <f t="shared" si="125"/>
        <v>0</v>
      </c>
      <c r="FI152" s="3">
        <f t="shared" si="125"/>
        <v>0</v>
      </c>
      <c r="FJ152" s="3">
        <f t="shared" si="125"/>
        <v>0</v>
      </c>
      <c r="FK152" s="3">
        <f t="shared" si="125"/>
        <v>0</v>
      </c>
      <c r="FL152" s="3">
        <f t="shared" si="125"/>
        <v>0</v>
      </c>
      <c r="FM152" s="3">
        <f t="shared" si="125"/>
        <v>0</v>
      </c>
      <c r="FN152" s="3">
        <f t="shared" si="125"/>
        <v>0</v>
      </c>
      <c r="FO152" s="3">
        <f t="shared" si="125"/>
        <v>0</v>
      </c>
      <c r="FP152" s="3">
        <f t="shared" si="125"/>
        <v>0</v>
      </c>
      <c r="FQ152" s="3">
        <f t="shared" si="125"/>
        <v>0</v>
      </c>
      <c r="FR152" s="3">
        <f t="shared" si="125"/>
        <v>0</v>
      </c>
      <c r="FS152" s="3">
        <f t="shared" ref="FS152:GX152" si="126">FS164</f>
        <v>0</v>
      </c>
      <c r="FT152" s="3">
        <f t="shared" si="126"/>
        <v>0</v>
      </c>
      <c r="FU152" s="3">
        <f t="shared" si="126"/>
        <v>0</v>
      </c>
      <c r="FV152" s="3">
        <f t="shared" si="126"/>
        <v>0</v>
      </c>
      <c r="FW152" s="3">
        <f t="shared" si="126"/>
        <v>0</v>
      </c>
      <c r="FX152" s="3">
        <f t="shared" si="126"/>
        <v>0</v>
      </c>
      <c r="FY152" s="3">
        <f t="shared" si="126"/>
        <v>0</v>
      </c>
      <c r="FZ152" s="3">
        <f t="shared" si="126"/>
        <v>0</v>
      </c>
      <c r="GA152" s="3">
        <f t="shared" si="126"/>
        <v>0</v>
      </c>
      <c r="GB152" s="3">
        <f t="shared" si="126"/>
        <v>0</v>
      </c>
      <c r="GC152" s="3">
        <f t="shared" si="126"/>
        <v>0</v>
      </c>
      <c r="GD152" s="3">
        <f t="shared" si="126"/>
        <v>0</v>
      </c>
      <c r="GE152" s="3">
        <f t="shared" si="126"/>
        <v>0</v>
      </c>
      <c r="GF152" s="3">
        <f t="shared" si="126"/>
        <v>0</v>
      </c>
      <c r="GG152" s="3">
        <f t="shared" si="126"/>
        <v>0</v>
      </c>
      <c r="GH152" s="3">
        <f t="shared" si="126"/>
        <v>0</v>
      </c>
      <c r="GI152" s="3">
        <f t="shared" si="126"/>
        <v>0</v>
      </c>
      <c r="GJ152" s="3">
        <f t="shared" si="126"/>
        <v>0</v>
      </c>
      <c r="GK152" s="3">
        <f t="shared" si="126"/>
        <v>0</v>
      </c>
      <c r="GL152" s="3">
        <f t="shared" si="126"/>
        <v>0</v>
      </c>
      <c r="GM152" s="3">
        <f t="shared" si="126"/>
        <v>0</v>
      </c>
      <c r="GN152" s="3">
        <f t="shared" si="126"/>
        <v>0</v>
      </c>
      <c r="GO152" s="3">
        <f t="shared" si="126"/>
        <v>0</v>
      </c>
      <c r="GP152" s="3">
        <f t="shared" si="126"/>
        <v>0</v>
      </c>
      <c r="GQ152" s="3">
        <f t="shared" si="126"/>
        <v>0</v>
      </c>
      <c r="GR152" s="3">
        <f t="shared" si="126"/>
        <v>0</v>
      </c>
      <c r="GS152" s="3">
        <f t="shared" si="126"/>
        <v>0</v>
      </c>
      <c r="GT152" s="3">
        <f t="shared" si="126"/>
        <v>0</v>
      </c>
      <c r="GU152" s="3">
        <f t="shared" si="126"/>
        <v>0</v>
      </c>
      <c r="GV152" s="3">
        <f t="shared" si="126"/>
        <v>0</v>
      </c>
      <c r="GW152" s="3">
        <f t="shared" si="126"/>
        <v>0</v>
      </c>
      <c r="GX152" s="3">
        <f t="shared" si="126"/>
        <v>0</v>
      </c>
    </row>
    <row r="154" spans="1:245">
      <c r="A154">
        <v>17</v>
      </c>
      <c r="B154">
        <v>1</v>
      </c>
      <c r="C154">
        <f>ROW(SmtRes!A106)</f>
        <v>106</v>
      </c>
      <c r="D154">
        <f>ROW(EtalonRes!A106)</f>
        <v>106</v>
      </c>
      <c r="E154" t="s">
        <v>165</v>
      </c>
      <c r="F154" t="s">
        <v>18</v>
      </c>
      <c r="G154" t="s">
        <v>19</v>
      </c>
      <c r="H154" t="s">
        <v>20</v>
      </c>
      <c r="I154">
        <f>ROUND(7/100,2)</f>
        <v>7.0000000000000007E-2</v>
      </c>
      <c r="J154">
        <v>0</v>
      </c>
      <c r="O154">
        <f t="shared" ref="O154:O162" si="127">ROUND(CP154,2)</f>
        <v>44.16</v>
      </c>
      <c r="P154">
        <f t="shared" ref="P154:P162" si="128">ROUND(CQ154*I154,2)</f>
        <v>13.39</v>
      </c>
      <c r="Q154">
        <f t="shared" ref="Q154:Q162" si="129">ROUND(CR154*I154,2)</f>
        <v>3.61</v>
      </c>
      <c r="R154">
        <f t="shared" ref="R154:R162" si="130">ROUND(CS154*I154,2)</f>
        <v>0.35</v>
      </c>
      <c r="S154">
        <f t="shared" ref="S154:S162" si="131">ROUND(CT154*I154,2)</f>
        <v>27.16</v>
      </c>
      <c r="T154">
        <f t="shared" ref="T154:T162" si="132">ROUND(CU154*I154,2)</f>
        <v>0</v>
      </c>
      <c r="U154">
        <f t="shared" ref="U154:U162" si="133">CV154*I154</f>
        <v>2.8896000000000002</v>
      </c>
      <c r="V154">
        <f t="shared" ref="V154:V162" si="134">CW154*I154</f>
        <v>2.8000000000000004E-2</v>
      </c>
      <c r="W154">
        <f t="shared" ref="W154:W162" si="135">ROUND(CX154*I154,2)</f>
        <v>0</v>
      </c>
      <c r="X154">
        <f t="shared" ref="X154:X162" si="136">ROUND(CY154,2)</f>
        <v>22.28</v>
      </c>
      <c r="Y154">
        <f t="shared" ref="Y154:Y162" si="137">ROUND(CZ154,2)</f>
        <v>14.31</v>
      </c>
      <c r="AA154">
        <v>38216760</v>
      </c>
      <c r="AB154">
        <f t="shared" ref="AB154:AB162" si="138">ROUND((AC154+AD154+AF154),6)</f>
        <v>630.96</v>
      </c>
      <c r="AC154">
        <f t="shared" ref="AC154:AC162" si="139">ROUND((ES154),6)</f>
        <v>191.35</v>
      </c>
      <c r="AD154">
        <f t="shared" ref="AD154:AD162" si="140">ROUND((((ET154)-(EU154))+AE154),6)</f>
        <v>51.58</v>
      </c>
      <c r="AE154">
        <f t="shared" ref="AE154:AE162" si="141">ROUND((EU154),6)</f>
        <v>5.0199999999999996</v>
      </c>
      <c r="AF154">
        <f t="shared" ref="AF154:AF162" si="142">ROUND((EV154),6)</f>
        <v>388.03</v>
      </c>
      <c r="AG154">
        <f t="shared" ref="AG154:AG162" si="143">ROUND((AP154),6)</f>
        <v>0</v>
      </c>
      <c r="AH154">
        <f t="shared" ref="AH154:AH162" si="144">(EW154)</f>
        <v>41.28</v>
      </c>
      <c r="AI154">
        <f t="shared" ref="AI154:AI162" si="145">(EX154)</f>
        <v>0.4</v>
      </c>
      <c r="AJ154">
        <f t="shared" ref="AJ154:AJ162" si="146">ROUND((AS154),6)</f>
        <v>0</v>
      </c>
      <c r="AK154">
        <v>630.96</v>
      </c>
      <c r="AL154">
        <v>191.35</v>
      </c>
      <c r="AM154">
        <v>51.58</v>
      </c>
      <c r="AN154">
        <v>5.0199999999999996</v>
      </c>
      <c r="AO154">
        <v>388.03</v>
      </c>
      <c r="AP154">
        <v>0</v>
      </c>
      <c r="AQ154">
        <v>41.28</v>
      </c>
      <c r="AR154">
        <v>0.4</v>
      </c>
      <c r="AS154">
        <v>0</v>
      </c>
      <c r="AT154">
        <v>81</v>
      </c>
      <c r="AU154">
        <v>52</v>
      </c>
      <c r="AV154">
        <v>1</v>
      </c>
      <c r="AW154">
        <v>1</v>
      </c>
      <c r="AZ154">
        <v>1</v>
      </c>
      <c r="BA154">
        <v>1</v>
      </c>
      <c r="BB154">
        <v>1</v>
      </c>
      <c r="BC154">
        <v>1</v>
      </c>
      <c r="BD154" t="s">
        <v>3</v>
      </c>
      <c r="BE154" t="s">
        <v>3</v>
      </c>
      <c r="BF154" t="s">
        <v>3</v>
      </c>
      <c r="BG154" t="s">
        <v>3</v>
      </c>
      <c r="BH154">
        <v>0</v>
      </c>
      <c r="BI154">
        <v>2</v>
      </c>
      <c r="BJ154" t="s">
        <v>21</v>
      </c>
      <c r="BM154">
        <v>108001</v>
      </c>
      <c r="BN154">
        <v>0</v>
      </c>
      <c r="BO154" t="s">
        <v>3</v>
      </c>
      <c r="BP154">
        <v>0</v>
      </c>
      <c r="BQ154">
        <v>3</v>
      </c>
      <c r="BR154">
        <v>0</v>
      </c>
      <c r="BS154">
        <v>1</v>
      </c>
      <c r="BT154">
        <v>1</v>
      </c>
      <c r="BU154">
        <v>1</v>
      </c>
      <c r="BV154">
        <v>1</v>
      </c>
      <c r="BW154">
        <v>1</v>
      </c>
      <c r="BX154">
        <v>1</v>
      </c>
      <c r="BY154" t="s">
        <v>3</v>
      </c>
      <c r="BZ154">
        <v>95</v>
      </c>
      <c r="CA154">
        <v>65</v>
      </c>
      <c r="CF154">
        <v>0</v>
      </c>
      <c r="CG154">
        <v>0</v>
      </c>
      <c r="CM154">
        <v>0</v>
      </c>
      <c r="CN154" t="s">
        <v>3</v>
      </c>
      <c r="CO154">
        <v>0</v>
      </c>
      <c r="CP154">
        <f t="shared" ref="CP154:CP162" si="147">(P154+Q154+S154)</f>
        <v>44.16</v>
      </c>
      <c r="CQ154">
        <f t="shared" ref="CQ154:CQ162" si="148">AC154*BC154</f>
        <v>191.35</v>
      </c>
      <c r="CR154">
        <f t="shared" ref="CR154:CR162" si="149">AD154*BB154</f>
        <v>51.58</v>
      </c>
      <c r="CS154">
        <f t="shared" ref="CS154:CS162" si="150">AE154*BS154</f>
        <v>5.0199999999999996</v>
      </c>
      <c r="CT154">
        <f t="shared" ref="CT154:CT162" si="151">AF154*BA154</f>
        <v>388.03</v>
      </c>
      <c r="CU154">
        <f t="shared" ref="CU154:CU162" si="152">AG154</f>
        <v>0</v>
      </c>
      <c r="CV154">
        <f t="shared" ref="CV154:CV162" si="153">AH154</f>
        <v>41.28</v>
      </c>
      <c r="CW154">
        <f t="shared" ref="CW154:CW162" si="154">AI154</f>
        <v>0.4</v>
      </c>
      <c r="CX154">
        <f t="shared" ref="CX154:CX162" si="155">AJ154</f>
        <v>0</v>
      </c>
      <c r="CY154">
        <f t="shared" ref="CY154:CY162" si="156">(((S154+R154)*AT154)/100)</f>
        <v>22.283100000000001</v>
      </c>
      <c r="CZ154">
        <f t="shared" ref="CZ154:CZ162" si="157">(((S154+R154)*AU154)/100)</f>
        <v>14.305199999999999</v>
      </c>
      <c r="DC154" t="s">
        <v>3</v>
      </c>
      <c r="DD154" t="s">
        <v>3</v>
      </c>
      <c r="DE154" t="s">
        <v>3</v>
      </c>
      <c r="DF154" t="s">
        <v>3</v>
      </c>
      <c r="DG154" t="s">
        <v>3</v>
      </c>
      <c r="DH154" t="s">
        <v>3</v>
      </c>
      <c r="DI154" t="s">
        <v>3</v>
      </c>
      <c r="DJ154" t="s">
        <v>3</v>
      </c>
      <c r="DK154" t="s">
        <v>3</v>
      </c>
      <c r="DL154" t="s">
        <v>3</v>
      </c>
      <c r="DM154" t="s">
        <v>3</v>
      </c>
      <c r="DN154">
        <v>0</v>
      </c>
      <c r="DO154">
        <v>0</v>
      </c>
      <c r="DP154">
        <v>1</v>
      </c>
      <c r="DQ154">
        <v>1</v>
      </c>
      <c r="DU154">
        <v>1003</v>
      </c>
      <c r="DV154" t="s">
        <v>20</v>
      </c>
      <c r="DW154" t="s">
        <v>20</v>
      </c>
      <c r="DX154">
        <v>100</v>
      </c>
      <c r="EE154">
        <v>36773490</v>
      </c>
      <c r="EF154">
        <v>3</v>
      </c>
      <c r="EG154" t="s">
        <v>22</v>
      </c>
      <c r="EH154">
        <v>0</v>
      </c>
      <c r="EI154" t="s">
        <v>3</v>
      </c>
      <c r="EJ154">
        <v>2</v>
      </c>
      <c r="EK154">
        <v>108001</v>
      </c>
      <c r="EL154" t="s">
        <v>23</v>
      </c>
      <c r="EM154" t="s">
        <v>24</v>
      </c>
      <c r="EO154" t="s">
        <v>3</v>
      </c>
      <c r="EQ154">
        <v>0</v>
      </c>
      <c r="ER154">
        <v>630.96</v>
      </c>
      <c r="ES154">
        <v>191.35</v>
      </c>
      <c r="ET154">
        <v>51.58</v>
      </c>
      <c r="EU154">
        <v>5.0199999999999996</v>
      </c>
      <c r="EV154">
        <v>388.03</v>
      </c>
      <c r="EW154">
        <v>41.28</v>
      </c>
      <c r="EX154">
        <v>0.4</v>
      </c>
      <c r="EY154">
        <v>0</v>
      </c>
      <c r="FQ154">
        <v>0</v>
      </c>
      <c r="FR154">
        <f t="shared" ref="FR154:FR162" si="158">ROUND(IF(AND(BH154=3,BI154=3),P154,0),2)</f>
        <v>0</v>
      </c>
      <c r="FS154">
        <v>0</v>
      </c>
      <c r="FV154" t="s">
        <v>25</v>
      </c>
      <c r="FW154" t="s">
        <v>26</v>
      </c>
      <c r="FX154">
        <v>95</v>
      </c>
      <c r="FY154">
        <v>65</v>
      </c>
      <c r="GA154" t="s">
        <v>3</v>
      </c>
      <c r="GD154">
        <v>0</v>
      </c>
      <c r="GF154">
        <v>1337569140</v>
      </c>
      <c r="GG154">
        <v>2</v>
      </c>
      <c r="GH154">
        <v>1</v>
      </c>
      <c r="GI154">
        <v>-2</v>
      </c>
      <c r="GJ154">
        <v>0</v>
      </c>
      <c r="GK154">
        <f>ROUND(R154*(R12)/100,2)</f>
        <v>0</v>
      </c>
      <c r="GL154">
        <f t="shared" ref="GL154:GL162" si="159">ROUND(IF(AND(BH154=3,BI154=3,FS154&lt;&gt;0),P154,0),2)</f>
        <v>0</v>
      </c>
      <c r="GM154">
        <f t="shared" ref="GM154:GM162" si="160">ROUND(O154+X154+Y154+GK154,2)+GX154</f>
        <v>80.75</v>
      </c>
      <c r="GN154">
        <f t="shared" ref="GN154:GN162" si="161">IF(OR(BI154=0,BI154=1),ROUND(O154+X154+Y154+GK154,2),0)</f>
        <v>0</v>
      </c>
      <c r="GO154">
        <f t="shared" ref="GO154:GO162" si="162">IF(BI154=2,ROUND(O154+X154+Y154+GK154,2),0)</f>
        <v>80.75</v>
      </c>
      <c r="GP154">
        <f t="shared" ref="GP154:GP162" si="163">IF(BI154=4,ROUND(O154+X154+Y154+GK154,2)+GX154,0)</f>
        <v>0</v>
      </c>
      <c r="GR154">
        <v>0</v>
      </c>
      <c r="GS154">
        <v>3</v>
      </c>
      <c r="GT154">
        <v>0</v>
      </c>
      <c r="GU154" t="s">
        <v>3</v>
      </c>
      <c r="GV154">
        <f t="shared" ref="GV154:GV162" si="164">ROUND(GT154,6)</f>
        <v>0</v>
      </c>
      <c r="GW154">
        <v>1</v>
      </c>
      <c r="GX154">
        <f t="shared" ref="GX154:GX162" si="165">ROUND(GV154*GW154*I154,2)</f>
        <v>0</v>
      </c>
      <c r="HA154">
        <v>0</v>
      </c>
      <c r="HB154">
        <v>0</v>
      </c>
      <c r="IK154">
        <v>0</v>
      </c>
    </row>
    <row r="155" spans="1:245">
      <c r="A155">
        <v>17</v>
      </c>
      <c r="B155">
        <v>1</v>
      </c>
      <c r="C155">
        <f>ROW(SmtRes!A120)</f>
        <v>120</v>
      </c>
      <c r="D155">
        <f>ROW(EtalonRes!A120)</f>
        <v>120</v>
      </c>
      <c r="E155" t="s">
        <v>166</v>
      </c>
      <c r="F155" t="s">
        <v>28</v>
      </c>
      <c r="G155" t="s">
        <v>29</v>
      </c>
      <c r="H155" t="s">
        <v>30</v>
      </c>
      <c r="I155">
        <f>ROUND(2,2)</f>
        <v>2</v>
      </c>
      <c r="J155">
        <v>0</v>
      </c>
      <c r="O155">
        <f t="shared" si="127"/>
        <v>71.959999999999994</v>
      </c>
      <c r="P155">
        <f t="shared" si="128"/>
        <v>40.18</v>
      </c>
      <c r="Q155">
        <f t="shared" si="129"/>
        <v>2.1</v>
      </c>
      <c r="R155">
        <f t="shared" si="130"/>
        <v>0</v>
      </c>
      <c r="S155">
        <f t="shared" si="131"/>
        <v>29.68</v>
      </c>
      <c r="T155">
        <f t="shared" si="132"/>
        <v>0</v>
      </c>
      <c r="U155">
        <f t="shared" si="133"/>
        <v>3.12</v>
      </c>
      <c r="V155">
        <f t="shared" si="134"/>
        <v>0</v>
      </c>
      <c r="W155">
        <f t="shared" si="135"/>
        <v>0</v>
      </c>
      <c r="X155">
        <f t="shared" si="136"/>
        <v>24.04</v>
      </c>
      <c r="Y155">
        <f t="shared" si="137"/>
        <v>15.43</v>
      </c>
      <c r="AA155">
        <v>38216760</v>
      </c>
      <c r="AB155">
        <f t="shared" si="138"/>
        <v>35.979999999999997</v>
      </c>
      <c r="AC155">
        <f t="shared" si="139"/>
        <v>20.09</v>
      </c>
      <c r="AD155">
        <f t="shared" si="140"/>
        <v>1.05</v>
      </c>
      <c r="AE155">
        <f t="shared" si="141"/>
        <v>0</v>
      </c>
      <c r="AF155">
        <f t="shared" si="142"/>
        <v>14.84</v>
      </c>
      <c r="AG155">
        <f t="shared" si="143"/>
        <v>0</v>
      </c>
      <c r="AH155">
        <f t="shared" si="144"/>
        <v>1.56</v>
      </c>
      <c r="AI155">
        <f t="shared" si="145"/>
        <v>0</v>
      </c>
      <c r="AJ155">
        <f t="shared" si="146"/>
        <v>0</v>
      </c>
      <c r="AK155">
        <v>35.979999999999997</v>
      </c>
      <c r="AL155">
        <v>20.09</v>
      </c>
      <c r="AM155">
        <v>1.05</v>
      </c>
      <c r="AN155">
        <v>0</v>
      </c>
      <c r="AO155">
        <v>14.84</v>
      </c>
      <c r="AP155">
        <v>0</v>
      </c>
      <c r="AQ155">
        <v>1.56</v>
      </c>
      <c r="AR155">
        <v>0</v>
      </c>
      <c r="AS155">
        <v>0</v>
      </c>
      <c r="AT155">
        <v>81</v>
      </c>
      <c r="AU155">
        <v>52</v>
      </c>
      <c r="AV155">
        <v>1</v>
      </c>
      <c r="AW155">
        <v>1</v>
      </c>
      <c r="AZ155">
        <v>1</v>
      </c>
      <c r="BA155">
        <v>1</v>
      </c>
      <c r="BB155">
        <v>1</v>
      </c>
      <c r="BC155">
        <v>1</v>
      </c>
      <c r="BD155" t="s">
        <v>3</v>
      </c>
      <c r="BE155" t="s">
        <v>3</v>
      </c>
      <c r="BF155" t="s">
        <v>3</v>
      </c>
      <c r="BG155" t="s">
        <v>3</v>
      </c>
      <c r="BH155">
        <v>0</v>
      </c>
      <c r="BI155">
        <v>2</v>
      </c>
      <c r="BJ155" t="s">
        <v>31</v>
      </c>
      <c r="BM155">
        <v>108001</v>
      </c>
      <c r="BN155">
        <v>0</v>
      </c>
      <c r="BO155" t="s">
        <v>3</v>
      </c>
      <c r="BP155">
        <v>0</v>
      </c>
      <c r="BQ155">
        <v>3</v>
      </c>
      <c r="BR155">
        <v>0</v>
      </c>
      <c r="BS155">
        <v>1</v>
      </c>
      <c r="BT155">
        <v>1</v>
      </c>
      <c r="BU155">
        <v>1</v>
      </c>
      <c r="BV155">
        <v>1</v>
      </c>
      <c r="BW155">
        <v>1</v>
      </c>
      <c r="BX155">
        <v>1</v>
      </c>
      <c r="BY155" t="s">
        <v>3</v>
      </c>
      <c r="BZ155">
        <v>95</v>
      </c>
      <c r="CA155">
        <v>65</v>
      </c>
      <c r="CF155">
        <v>0</v>
      </c>
      <c r="CG155">
        <v>0</v>
      </c>
      <c r="CM155">
        <v>0</v>
      </c>
      <c r="CN155" t="s">
        <v>3</v>
      </c>
      <c r="CO155">
        <v>0</v>
      </c>
      <c r="CP155">
        <f t="shared" si="147"/>
        <v>71.960000000000008</v>
      </c>
      <c r="CQ155">
        <f t="shared" si="148"/>
        <v>20.09</v>
      </c>
      <c r="CR155">
        <f t="shared" si="149"/>
        <v>1.05</v>
      </c>
      <c r="CS155">
        <f t="shared" si="150"/>
        <v>0</v>
      </c>
      <c r="CT155">
        <f t="shared" si="151"/>
        <v>14.84</v>
      </c>
      <c r="CU155">
        <f t="shared" si="152"/>
        <v>0</v>
      </c>
      <c r="CV155">
        <f t="shared" si="153"/>
        <v>1.56</v>
      </c>
      <c r="CW155">
        <f t="shared" si="154"/>
        <v>0</v>
      </c>
      <c r="CX155">
        <f t="shared" si="155"/>
        <v>0</v>
      </c>
      <c r="CY155">
        <f t="shared" si="156"/>
        <v>24.040800000000001</v>
      </c>
      <c r="CZ155">
        <f t="shared" si="157"/>
        <v>15.433599999999998</v>
      </c>
      <c r="DC155" t="s">
        <v>3</v>
      </c>
      <c r="DD155" t="s">
        <v>3</v>
      </c>
      <c r="DE155" t="s">
        <v>3</v>
      </c>
      <c r="DF155" t="s">
        <v>3</v>
      </c>
      <c r="DG155" t="s">
        <v>3</v>
      </c>
      <c r="DH155" t="s">
        <v>3</v>
      </c>
      <c r="DI155" t="s">
        <v>3</v>
      </c>
      <c r="DJ155" t="s">
        <v>3</v>
      </c>
      <c r="DK155" t="s">
        <v>3</v>
      </c>
      <c r="DL155" t="s">
        <v>3</v>
      </c>
      <c r="DM155" t="s">
        <v>3</v>
      </c>
      <c r="DN155">
        <v>0</v>
      </c>
      <c r="DO155">
        <v>0</v>
      </c>
      <c r="DP155">
        <v>1</v>
      </c>
      <c r="DQ155">
        <v>1</v>
      </c>
      <c r="DU155">
        <v>1013</v>
      </c>
      <c r="DV155" t="s">
        <v>30</v>
      </c>
      <c r="DW155" t="s">
        <v>30</v>
      </c>
      <c r="DX155">
        <v>1</v>
      </c>
      <c r="EE155">
        <v>36773490</v>
      </c>
      <c r="EF155">
        <v>3</v>
      </c>
      <c r="EG155" t="s">
        <v>22</v>
      </c>
      <c r="EH155">
        <v>0</v>
      </c>
      <c r="EI155" t="s">
        <v>3</v>
      </c>
      <c r="EJ155">
        <v>2</v>
      </c>
      <c r="EK155">
        <v>108001</v>
      </c>
      <c r="EL155" t="s">
        <v>23</v>
      </c>
      <c r="EM155" t="s">
        <v>24</v>
      </c>
      <c r="EO155" t="s">
        <v>3</v>
      </c>
      <c r="EQ155">
        <v>0</v>
      </c>
      <c r="ER155">
        <v>35.979999999999997</v>
      </c>
      <c r="ES155">
        <v>20.09</v>
      </c>
      <c r="ET155">
        <v>1.05</v>
      </c>
      <c r="EU155">
        <v>0</v>
      </c>
      <c r="EV155">
        <v>14.84</v>
      </c>
      <c r="EW155">
        <v>1.56</v>
      </c>
      <c r="EX155">
        <v>0</v>
      </c>
      <c r="EY155">
        <v>0</v>
      </c>
      <c r="FQ155">
        <v>0</v>
      </c>
      <c r="FR155">
        <f t="shared" si="158"/>
        <v>0</v>
      </c>
      <c r="FS155">
        <v>0</v>
      </c>
      <c r="FV155" t="s">
        <v>25</v>
      </c>
      <c r="FW155" t="s">
        <v>26</v>
      </c>
      <c r="FX155">
        <v>95</v>
      </c>
      <c r="FY155">
        <v>65</v>
      </c>
      <c r="GA155" t="s">
        <v>3</v>
      </c>
      <c r="GD155">
        <v>0</v>
      </c>
      <c r="GF155">
        <v>942868882</v>
      </c>
      <c r="GG155">
        <v>2</v>
      </c>
      <c r="GH155">
        <v>1</v>
      </c>
      <c r="GI155">
        <v>-2</v>
      </c>
      <c r="GJ155">
        <v>0</v>
      </c>
      <c r="GK155">
        <f>ROUND(R155*(R12)/100,2)</f>
        <v>0</v>
      </c>
      <c r="GL155">
        <f t="shared" si="159"/>
        <v>0</v>
      </c>
      <c r="GM155">
        <f t="shared" si="160"/>
        <v>111.43</v>
      </c>
      <c r="GN155">
        <f t="shared" si="161"/>
        <v>0</v>
      </c>
      <c r="GO155">
        <f t="shared" si="162"/>
        <v>111.43</v>
      </c>
      <c r="GP155">
        <f t="shared" si="163"/>
        <v>0</v>
      </c>
      <c r="GR155">
        <v>0</v>
      </c>
      <c r="GS155">
        <v>3</v>
      </c>
      <c r="GT155">
        <v>0</v>
      </c>
      <c r="GU155" t="s">
        <v>3</v>
      </c>
      <c r="GV155">
        <f t="shared" si="164"/>
        <v>0</v>
      </c>
      <c r="GW155">
        <v>1</v>
      </c>
      <c r="GX155">
        <f t="shared" si="165"/>
        <v>0</v>
      </c>
      <c r="HA155">
        <v>0</v>
      </c>
      <c r="HB155">
        <v>0</v>
      </c>
      <c r="IK155">
        <v>0</v>
      </c>
    </row>
    <row r="156" spans="1:245">
      <c r="A156">
        <v>17</v>
      </c>
      <c r="B156">
        <v>1</v>
      </c>
      <c r="C156">
        <f>ROW(SmtRes!A126)</f>
        <v>126</v>
      </c>
      <c r="D156">
        <f>ROW(EtalonRes!A126)</f>
        <v>126</v>
      </c>
      <c r="E156" t="s">
        <v>167</v>
      </c>
      <c r="F156" t="s">
        <v>33</v>
      </c>
      <c r="G156" t="s">
        <v>34</v>
      </c>
      <c r="H156" t="s">
        <v>30</v>
      </c>
      <c r="I156">
        <f>ROUND(1,2)</f>
        <v>1</v>
      </c>
      <c r="J156">
        <v>0</v>
      </c>
      <c r="O156">
        <f t="shared" si="127"/>
        <v>4.99</v>
      </c>
      <c r="P156">
        <f t="shared" si="128"/>
        <v>0.43</v>
      </c>
      <c r="Q156">
        <f t="shared" si="129"/>
        <v>1.78</v>
      </c>
      <c r="R156">
        <f t="shared" si="130"/>
        <v>0.26</v>
      </c>
      <c r="S156">
        <f t="shared" si="131"/>
        <v>2.78</v>
      </c>
      <c r="T156">
        <f t="shared" si="132"/>
        <v>0</v>
      </c>
      <c r="U156">
        <f t="shared" si="133"/>
        <v>0.28000000000000003</v>
      </c>
      <c r="V156">
        <f t="shared" si="134"/>
        <v>0.02</v>
      </c>
      <c r="W156">
        <f t="shared" si="135"/>
        <v>0</v>
      </c>
      <c r="X156">
        <f t="shared" si="136"/>
        <v>2.46</v>
      </c>
      <c r="Y156">
        <f t="shared" si="137"/>
        <v>1.58</v>
      </c>
      <c r="AA156">
        <v>38216760</v>
      </c>
      <c r="AB156">
        <f t="shared" si="138"/>
        <v>4.99</v>
      </c>
      <c r="AC156">
        <f t="shared" si="139"/>
        <v>0.43</v>
      </c>
      <c r="AD156">
        <f t="shared" si="140"/>
        <v>1.78</v>
      </c>
      <c r="AE156">
        <f t="shared" si="141"/>
        <v>0.26</v>
      </c>
      <c r="AF156">
        <f t="shared" si="142"/>
        <v>2.78</v>
      </c>
      <c r="AG156">
        <f t="shared" si="143"/>
        <v>0</v>
      </c>
      <c r="AH156">
        <f t="shared" si="144"/>
        <v>0.28000000000000003</v>
      </c>
      <c r="AI156">
        <f t="shared" si="145"/>
        <v>0.02</v>
      </c>
      <c r="AJ156">
        <f t="shared" si="146"/>
        <v>0</v>
      </c>
      <c r="AK156">
        <v>4.99</v>
      </c>
      <c r="AL156">
        <v>0.43</v>
      </c>
      <c r="AM156">
        <v>1.78</v>
      </c>
      <c r="AN156">
        <v>0.26</v>
      </c>
      <c r="AO156">
        <v>2.78</v>
      </c>
      <c r="AP156">
        <v>0</v>
      </c>
      <c r="AQ156">
        <v>0.28000000000000003</v>
      </c>
      <c r="AR156">
        <v>0.02</v>
      </c>
      <c r="AS156">
        <v>0</v>
      </c>
      <c r="AT156">
        <v>81</v>
      </c>
      <c r="AU156">
        <v>52</v>
      </c>
      <c r="AV156">
        <v>1</v>
      </c>
      <c r="AW156">
        <v>1</v>
      </c>
      <c r="AZ156">
        <v>1</v>
      </c>
      <c r="BA156">
        <v>1</v>
      </c>
      <c r="BB156">
        <v>1</v>
      </c>
      <c r="BC156">
        <v>1</v>
      </c>
      <c r="BD156" t="s">
        <v>3</v>
      </c>
      <c r="BE156" t="s">
        <v>3</v>
      </c>
      <c r="BF156" t="s">
        <v>3</v>
      </c>
      <c r="BG156" t="s">
        <v>3</v>
      </c>
      <c r="BH156">
        <v>0</v>
      </c>
      <c r="BI156">
        <v>2</v>
      </c>
      <c r="BJ156" t="s">
        <v>35</v>
      </c>
      <c r="BM156">
        <v>108001</v>
      </c>
      <c r="BN156">
        <v>0</v>
      </c>
      <c r="BO156" t="s">
        <v>3</v>
      </c>
      <c r="BP156">
        <v>0</v>
      </c>
      <c r="BQ156">
        <v>3</v>
      </c>
      <c r="BR156">
        <v>0</v>
      </c>
      <c r="BS156">
        <v>1</v>
      </c>
      <c r="BT156">
        <v>1</v>
      </c>
      <c r="BU156">
        <v>1</v>
      </c>
      <c r="BV156">
        <v>1</v>
      </c>
      <c r="BW156">
        <v>1</v>
      </c>
      <c r="BX156">
        <v>1</v>
      </c>
      <c r="BY156" t="s">
        <v>3</v>
      </c>
      <c r="BZ156">
        <v>95</v>
      </c>
      <c r="CA156">
        <v>65</v>
      </c>
      <c r="CF156">
        <v>0</v>
      </c>
      <c r="CG156">
        <v>0</v>
      </c>
      <c r="CM156">
        <v>0</v>
      </c>
      <c r="CN156" t="s">
        <v>3</v>
      </c>
      <c r="CO156">
        <v>0</v>
      </c>
      <c r="CP156">
        <f t="shared" si="147"/>
        <v>4.99</v>
      </c>
      <c r="CQ156">
        <f t="shared" si="148"/>
        <v>0.43</v>
      </c>
      <c r="CR156">
        <f t="shared" si="149"/>
        <v>1.78</v>
      </c>
      <c r="CS156">
        <f t="shared" si="150"/>
        <v>0.26</v>
      </c>
      <c r="CT156">
        <f t="shared" si="151"/>
        <v>2.78</v>
      </c>
      <c r="CU156">
        <f t="shared" si="152"/>
        <v>0</v>
      </c>
      <c r="CV156">
        <f t="shared" si="153"/>
        <v>0.28000000000000003</v>
      </c>
      <c r="CW156">
        <f t="shared" si="154"/>
        <v>0.02</v>
      </c>
      <c r="CX156">
        <f t="shared" si="155"/>
        <v>0</v>
      </c>
      <c r="CY156">
        <f t="shared" si="156"/>
        <v>2.4624000000000001</v>
      </c>
      <c r="CZ156">
        <f t="shared" si="157"/>
        <v>1.5808000000000002</v>
      </c>
      <c r="DC156" t="s">
        <v>3</v>
      </c>
      <c r="DD156" t="s">
        <v>3</v>
      </c>
      <c r="DE156" t="s">
        <v>3</v>
      </c>
      <c r="DF156" t="s">
        <v>3</v>
      </c>
      <c r="DG156" t="s">
        <v>3</v>
      </c>
      <c r="DH156" t="s">
        <v>3</v>
      </c>
      <c r="DI156" t="s">
        <v>3</v>
      </c>
      <c r="DJ156" t="s">
        <v>3</v>
      </c>
      <c r="DK156" t="s">
        <v>3</v>
      </c>
      <c r="DL156" t="s">
        <v>3</v>
      </c>
      <c r="DM156" t="s">
        <v>3</v>
      </c>
      <c r="DN156">
        <v>0</v>
      </c>
      <c r="DO156">
        <v>0</v>
      </c>
      <c r="DP156">
        <v>1</v>
      </c>
      <c r="DQ156">
        <v>1</v>
      </c>
      <c r="DU156">
        <v>1013</v>
      </c>
      <c r="DV156" t="s">
        <v>30</v>
      </c>
      <c r="DW156" t="s">
        <v>30</v>
      </c>
      <c r="DX156">
        <v>1</v>
      </c>
      <c r="EE156">
        <v>36773490</v>
      </c>
      <c r="EF156">
        <v>3</v>
      </c>
      <c r="EG156" t="s">
        <v>22</v>
      </c>
      <c r="EH156">
        <v>0</v>
      </c>
      <c r="EI156" t="s">
        <v>3</v>
      </c>
      <c r="EJ156">
        <v>2</v>
      </c>
      <c r="EK156">
        <v>108001</v>
      </c>
      <c r="EL156" t="s">
        <v>23</v>
      </c>
      <c r="EM156" t="s">
        <v>24</v>
      </c>
      <c r="EO156" t="s">
        <v>3</v>
      </c>
      <c r="EQ156">
        <v>0</v>
      </c>
      <c r="ER156">
        <v>4.99</v>
      </c>
      <c r="ES156">
        <v>0.43</v>
      </c>
      <c r="ET156">
        <v>1.78</v>
      </c>
      <c r="EU156">
        <v>0.26</v>
      </c>
      <c r="EV156">
        <v>2.78</v>
      </c>
      <c r="EW156">
        <v>0.28000000000000003</v>
      </c>
      <c r="EX156">
        <v>0.02</v>
      </c>
      <c r="EY156">
        <v>0</v>
      </c>
      <c r="FQ156">
        <v>0</v>
      </c>
      <c r="FR156">
        <f t="shared" si="158"/>
        <v>0</v>
      </c>
      <c r="FS156">
        <v>0</v>
      </c>
      <c r="FV156" t="s">
        <v>25</v>
      </c>
      <c r="FW156" t="s">
        <v>26</v>
      </c>
      <c r="FX156">
        <v>95</v>
      </c>
      <c r="FY156">
        <v>65</v>
      </c>
      <c r="GA156" t="s">
        <v>3</v>
      </c>
      <c r="GD156">
        <v>0</v>
      </c>
      <c r="GF156">
        <v>595450191</v>
      </c>
      <c r="GG156">
        <v>2</v>
      </c>
      <c r="GH156">
        <v>1</v>
      </c>
      <c r="GI156">
        <v>-2</v>
      </c>
      <c r="GJ156">
        <v>0</v>
      </c>
      <c r="GK156">
        <f>ROUND(R156*(R12)/100,2)</f>
        <v>0</v>
      </c>
      <c r="GL156">
        <f t="shared" si="159"/>
        <v>0</v>
      </c>
      <c r="GM156">
        <f t="shared" si="160"/>
        <v>9.0299999999999994</v>
      </c>
      <c r="GN156">
        <f t="shared" si="161"/>
        <v>0</v>
      </c>
      <c r="GO156">
        <f t="shared" si="162"/>
        <v>9.0299999999999994</v>
      </c>
      <c r="GP156">
        <f t="shared" si="163"/>
        <v>0</v>
      </c>
      <c r="GR156">
        <v>0</v>
      </c>
      <c r="GS156">
        <v>3</v>
      </c>
      <c r="GT156">
        <v>0</v>
      </c>
      <c r="GU156" t="s">
        <v>3</v>
      </c>
      <c r="GV156">
        <f t="shared" si="164"/>
        <v>0</v>
      </c>
      <c r="GW156">
        <v>1</v>
      </c>
      <c r="GX156">
        <f t="shared" si="165"/>
        <v>0</v>
      </c>
      <c r="HA156">
        <v>0</v>
      </c>
      <c r="HB156">
        <v>0</v>
      </c>
      <c r="IK156">
        <v>0</v>
      </c>
    </row>
    <row r="157" spans="1:245">
      <c r="A157">
        <v>17</v>
      </c>
      <c r="B157">
        <v>1</v>
      </c>
      <c r="C157">
        <f>ROW(SmtRes!A137)</f>
        <v>137</v>
      </c>
      <c r="D157">
        <f>ROW(EtalonRes!A137)</f>
        <v>137</v>
      </c>
      <c r="E157" t="s">
        <v>168</v>
      </c>
      <c r="F157" t="s">
        <v>37</v>
      </c>
      <c r="G157" t="s">
        <v>38</v>
      </c>
      <c r="H157" t="s">
        <v>30</v>
      </c>
      <c r="I157">
        <f>ROUND(1,2)</f>
        <v>1</v>
      </c>
      <c r="J157">
        <v>0</v>
      </c>
      <c r="O157">
        <f t="shared" si="127"/>
        <v>65.16</v>
      </c>
      <c r="P157">
        <f t="shared" si="128"/>
        <v>3</v>
      </c>
      <c r="Q157">
        <f t="shared" si="129"/>
        <v>38.65</v>
      </c>
      <c r="R157">
        <f t="shared" si="130"/>
        <v>3.97</v>
      </c>
      <c r="S157">
        <f t="shared" si="131"/>
        <v>23.51</v>
      </c>
      <c r="T157">
        <f t="shared" si="132"/>
        <v>0</v>
      </c>
      <c r="U157">
        <f t="shared" si="133"/>
        <v>2.37</v>
      </c>
      <c r="V157">
        <f t="shared" si="134"/>
        <v>0.36</v>
      </c>
      <c r="W157">
        <f t="shared" si="135"/>
        <v>0</v>
      </c>
      <c r="X157">
        <f t="shared" si="136"/>
        <v>22.26</v>
      </c>
      <c r="Y157">
        <f t="shared" si="137"/>
        <v>14.29</v>
      </c>
      <c r="AA157">
        <v>38216760</v>
      </c>
      <c r="AB157">
        <f t="shared" si="138"/>
        <v>65.16</v>
      </c>
      <c r="AC157">
        <f t="shared" si="139"/>
        <v>3</v>
      </c>
      <c r="AD157">
        <f t="shared" si="140"/>
        <v>38.65</v>
      </c>
      <c r="AE157">
        <f t="shared" si="141"/>
        <v>3.97</v>
      </c>
      <c r="AF157">
        <f t="shared" si="142"/>
        <v>23.51</v>
      </c>
      <c r="AG157">
        <f t="shared" si="143"/>
        <v>0</v>
      </c>
      <c r="AH157">
        <f t="shared" si="144"/>
        <v>2.37</v>
      </c>
      <c r="AI157">
        <f t="shared" si="145"/>
        <v>0.36</v>
      </c>
      <c r="AJ157">
        <f t="shared" si="146"/>
        <v>0</v>
      </c>
      <c r="AK157">
        <v>65.16</v>
      </c>
      <c r="AL157">
        <v>3</v>
      </c>
      <c r="AM157">
        <v>38.65</v>
      </c>
      <c r="AN157">
        <v>3.97</v>
      </c>
      <c r="AO157">
        <v>23.51</v>
      </c>
      <c r="AP157">
        <v>0</v>
      </c>
      <c r="AQ157">
        <v>2.37</v>
      </c>
      <c r="AR157">
        <v>0.36</v>
      </c>
      <c r="AS157">
        <v>0</v>
      </c>
      <c r="AT157">
        <v>81</v>
      </c>
      <c r="AU157">
        <v>52</v>
      </c>
      <c r="AV157">
        <v>1</v>
      </c>
      <c r="AW157">
        <v>1</v>
      </c>
      <c r="AZ157">
        <v>1</v>
      </c>
      <c r="BA157">
        <v>1</v>
      </c>
      <c r="BB157">
        <v>1</v>
      </c>
      <c r="BC157">
        <v>1</v>
      </c>
      <c r="BD157" t="s">
        <v>3</v>
      </c>
      <c r="BE157" t="s">
        <v>3</v>
      </c>
      <c r="BF157" t="s">
        <v>3</v>
      </c>
      <c r="BG157" t="s">
        <v>3</v>
      </c>
      <c r="BH157">
        <v>0</v>
      </c>
      <c r="BI157">
        <v>2</v>
      </c>
      <c r="BJ157" t="s">
        <v>39</v>
      </c>
      <c r="BM157">
        <v>108001</v>
      </c>
      <c r="BN157">
        <v>0</v>
      </c>
      <c r="BO157" t="s">
        <v>3</v>
      </c>
      <c r="BP157">
        <v>0</v>
      </c>
      <c r="BQ157">
        <v>3</v>
      </c>
      <c r="BR157">
        <v>0</v>
      </c>
      <c r="BS157">
        <v>1</v>
      </c>
      <c r="BT157">
        <v>1</v>
      </c>
      <c r="BU157">
        <v>1</v>
      </c>
      <c r="BV157">
        <v>1</v>
      </c>
      <c r="BW157">
        <v>1</v>
      </c>
      <c r="BX157">
        <v>1</v>
      </c>
      <c r="BY157" t="s">
        <v>3</v>
      </c>
      <c r="BZ157">
        <v>95</v>
      </c>
      <c r="CA157">
        <v>65</v>
      </c>
      <c r="CF157">
        <v>0</v>
      </c>
      <c r="CG157">
        <v>0</v>
      </c>
      <c r="CM157">
        <v>0</v>
      </c>
      <c r="CN157" t="s">
        <v>3</v>
      </c>
      <c r="CO157">
        <v>0</v>
      </c>
      <c r="CP157">
        <f t="shared" si="147"/>
        <v>65.16</v>
      </c>
      <c r="CQ157">
        <f t="shared" si="148"/>
        <v>3</v>
      </c>
      <c r="CR157">
        <f t="shared" si="149"/>
        <v>38.65</v>
      </c>
      <c r="CS157">
        <f t="shared" si="150"/>
        <v>3.97</v>
      </c>
      <c r="CT157">
        <f t="shared" si="151"/>
        <v>23.51</v>
      </c>
      <c r="CU157">
        <f t="shared" si="152"/>
        <v>0</v>
      </c>
      <c r="CV157">
        <f t="shared" si="153"/>
        <v>2.37</v>
      </c>
      <c r="CW157">
        <f t="shared" si="154"/>
        <v>0.36</v>
      </c>
      <c r="CX157">
        <f t="shared" si="155"/>
        <v>0</v>
      </c>
      <c r="CY157">
        <f t="shared" si="156"/>
        <v>22.258800000000001</v>
      </c>
      <c r="CZ157">
        <f t="shared" si="157"/>
        <v>14.2896</v>
      </c>
      <c r="DC157" t="s">
        <v>3</v>
      </c>
      <c r="DD157" t="s">
        <v>3</v>
      </c>
      <c r="DE157" t="s">
        <v>3</v>
      </c>
      <c r="DF157" t="s">
        <v>3</v>
      </c>
      <c r="DG157" t="s">
        <v>3</v>
      </c>
      <c r="DH157" t="s">
        <v>3</v>
      </c>
      <c r="DI157" t="s">
        <v>3</v>
      </c>
      <c r="DJ157" t="s">
        <v>3</v>
      </c>
      <c r="DK157" t="s">
        <v>3</v>
      </c>
      <c r="DL157" t="s">
        <v>3</v>
      </c>
      <c r="DM157" t="s">
        <v>3</v>
      </c>
      <c r="DN157">
        <v>0</v>
      </c>
      <c r="DO157">
        <v>0</v>
      </c>
      <c r="DP157">
        <v>1</v>
      </c>
      <c r="DQ157">
        <v>1</v>
      </c>
      <c r="DU157">
        <v>1013</v>
      </c>
      <c r="DV157" t="s">
        <v>30</v>
      </c>
      <c r="DW157" t="s">
        <v>30</v>
      </c>
      <c r="DX157">
        <v>1</v>
      </c>
      <c r="EE157">
        <v>36773490</v>
      </c>
      <c r="EF157">
        <v>3</v>
      </c>
      <c r="EG157" t="s">
        <v>22</v>
      </c>
      <c r="EH157">
        <v>0</v>
      </c>
      <c r="EI157" t="s">
        <v>3</v>
      </c>
      <c r="EJ157">
        <v>2</v>
      </c>
      <c r="EK157">
        <v>108001</v>
      </c>
      <c r="EL157" t="s">
        <v>23</v>
      </c>
      <c r="EM157" t="s">
        <v>24</v>
      </c>
      <c r="EO157" t="s">
        <v>3</v>
      </c>
      <c r="EQ157">
        <v>0</v>
      </c>
      <c r="ER157">
        <v>65.16</v>
      </c>
      <c r="ES157">
        <v>3</v>
      </c>
      <c r="ET157">
        <v>38.65</v>
      </c>
      <c r="EU157">
        <v>3.97</v>
      </c>
      <c r="EV157">
        <v>23.51</v>
      </c>
      <c r="EW157">
        <v>2.37</v>
      </c>
      <c r="EX157">
        <v>0.36</v>
      </c>
      <c r="EY157">
        <v>0</v>
      </c>
      <c r="FQ157">
        <v>0</v>
      </c>
      <c r="FR157">
        <f t="shared" si="158"/>
        <v>0</v>
      </c>
      <c r="FS157">
        <v>0</v>
      </c>
      <c r="FV157" t="s">
        <v>25</v>
      </c>
      <c r="FW157" t="s">
        <v>26</v>
      </c>
      <c r="FX157">
        <v>95</v>
      </c>
      <c r="FY157">
        <v>65</v>
      </c>
      <c r="GA157" t="s">
        <v>3</v>
      </c>
      <c r="GD157">
        <v>0</v>
      </c>
      <c r="GF157">
        <v>1825649600</v>
      </c>
      <c r="GG157">
        <v>2</v>
      </c>
      <c r="GH157">
        <v>1</v>
      </c>
      <c r="GI157">
        <v>-2</v>
      </c>
      <c r="GJ157">
        <v>0</v>
      </c>
      <c r="GK157">
        <f>ROUND(R157*(R12)/100,2)</f>
        <v>0</v>
      </c>
      <c r="GL157">
        <f t="shared" si="159"/>
        <v>0</v>
      </c>
      <c r="GM157">
        <f t="shared" si="160"/>
        <v>101.71</v>
      </c>
      <c r="GN157">
        <f t="shared" si="161"/>
        <v>0</v>
      </c>
      <c r="GO157">
        <f t="shared" si="162"/>
        <v>101.71</v>
      </c>
      <c r="GP157">
        <f t="shared" si="163"/>
        <v>0</v>
      </c>
      <c r="GR157">
        <v>0</v>
      </c>
      <c r="GS157">
        <v>3</v>
      </c>
      <c r="GT157">
        <v>0</v>
      </c>
      <c r="GU157" t="s">
        <v>3</v>
      </c>
      <c r="GV157">
        <f t="shared" si="164"/>
        <v>0</v>
      </c>
      <c r="GW157">
        <v>1</v>
      </c>
      <c r="GX157">
        <f t="shared" si="165"/>
        <v>0</v>
      </c>
      <c r="HA157">
        <v>0</v>
      </c>
      <c r="HB157">
        <v>0</v>
      </c>
      <c r="IK157">
        <v>0</v>
      </c>
    </row>
    <row r="158" spans="1:245">
      <c r="A158">
        <v>17</v>
      </c>
      <c r="B158">
        <v>1</v>
      </c>
      <c r="C158">
        <f>ROW(SmtRes!A144)</f>
        <v>144</v>
      </c>
      <c r="D158">
        <f>ROW(EtalonRes!A144)</f>
        <v>144</v>
      </c>
      <c r="E158" t="s">
        <v>169</v>
      </c>
      <c r="F158" t="s">
        <v>41</v>
      </c>
      <c r="G158" t="s">
        <v>42</v>
      </c>
      <c r="H158" t="s">
        <v>43</v>
      </c>
      <c r="I158">
        <f>ROUND(1/10,2)</f>
        <v>0.1</v>
      </c>
      <c r="J158">
        <v>0</v>
      </c>
      <c r="O158">
        <f t="shared" si="127"/>
        <v>4.6500000000000004</v>
      </c>
      <c r="P158">
        <f t="shared" si="128"/>
        <v>0.64</v>
      </c>
      <c r="Q158">
        <f t="shared" si="129"/>
        <v>0.63</v>
      </c>
      <c r="R158">
        <f t="shared" si="130"/>
        <v>0.03</v>
      </c>
      <c r="S158">
        <f t="shared" si="131"/>
        <v>3.38</v>
      </c>
      <c r="T158">
        <f t="shared" si="132"/>
        <v>0</v>
      </c>
      <c r="U158">
        <f t="shared" si="133"/>
        <v>0.35899999999999999</v>
      </c>
      <c r="V158">
        <f t="shared" si="134"/>
        <v>2E-3</v>
      </c>
      <c r="W158">
        <f t="shared" si="135"/>
        <v>0</v>
      </c>
      <c r="X158">
        <f t="shared" si="136"/>
        <v>2.76</v>
      </c>
      <c r="Y158">
        <f t="shared" si="137"/>
        <v>1.77</v>
      </c>
      <c r="AA158">
        <v>38216760</v>
      </c>
      <c r="AB158">
        <f t="shared" si="138"/>
        <v>46.51</v>
      </c>
      <c r="AC158">
        <f t="shared" si="139"/>
        <v>6.44</v>
      </c>
      <c r="AD158">
        <f t="shared" si="140"/>
        <v>6.32</v>
      </c>
      <c r="AE158">
        <f t="shared" si="141"/>
        <v>0.26</v>
      </c>
      <c r="AF158">
        <f t="shared" si="142"/>
        <v>33.75</v>
      </c>
      <c r="AG158">
        <f t="shared" si="143"/>
        <v>0</v>
      </c>
      <c r="AH158">
        <f t="shared" si="144"/>
        <v>3.59</v>
      </c>
      <c r="AI158">
        <f t="shared" si="145"/>
        <v>0.02</v>
      </c>
      <c r="AJ158">
        <f t="shared" si="146"/>
        <v>0</v>
      </c>
      <c r="AK158">
        <v>46.51</v>
      </c>
      <c r="AL158">
        <v>6.44</v>
      </c>
      <c r="AM158">
        <v>6.32</v>
      </c>
      <c r="AN158">
        <v>0.26</v>
      </c>
      <c r="AO158">
        <v>33.75</v>
      </c>
      <c r="AP158">
        <v>0</v>
      </c>
      <c r="AQ158">
        <v>3.59</v>
      </c>
      <c r="AR158">
        <v>0.02</v>
      </c>
      <c r="AS158">
        <v>0</v>
      </c>
      <c r="AT158">
        <v>81</v>
      </c>
      <c r="AU158">
        <v>52</v>
      </c>
      <c r="AV158">
        <v>1</v>
      </c>
      <c r="AW158">
        <v>1</v>
      </c>
      <c r="AZ158">
        <v>1</v>
      </c>
      <c r="BA158">
        <v>1</v>
      </c>
      <c r="BB158">
        <v>1</v>
      </c>
      <c r="BC158">
        <v>1</v>
      </c>
      <c r="BD158" t="s">
        <v>3</v>
      </c>
      <c r="BE158" t="s">
        <v>3</v>
      </c>
      <c r="BF158" t="s">
        <v>3</v>
      </c>
      <c r="BG158" t="s">
        <v>3</v>
      </c>
      <c r="BH158">
        <v>0</v>
      </c>
      <c r="BI158">
        <v>2</v>
      </c>
      <c r="BJ158" t="s">
        <v>44</v>
      </c>
      <c r="BM158">
        <v>108001</v>
      </c>
      <c r="BN158">
        <v>0</v>
      </c>
      <c r="BO158" t="s">
        <v>3</v>
      </c>
      <c r="BP158">
        <v>0</v>
      </c>
      <c r="BQ158">
        <v>3</v>
      </c>
      <c r="BR158">
        <v>0</v>
      </c>
      <c r="BS158">
        <v>1</v>
      </c>
      <c r="BT158">
        <v>1</v>
      </c>
      <c r="BU158">
        <v>1</v>
      </c>
      <c r="BV158">
        <v>1</v>
      </c>
      <c r="BW158">
        <v>1</v>
      </c>
      <c r="BX158">
        <v>1</v>
      </c>
      <c r="BY158" t="s">
        <v>3</v>
      </c>
      <c r="BZ158">
        <v>95</v>
      </c>
      <c r="CA158">
        <v>65</v>
      </c>
      <c r="CF158">
        <v>0</v>
      </c>
      <c r="CG158">
        <v>0</v>
      </c>
      <c r="CM158">
        <v>0</v>
      </c>
      <c r="CN158" t="s">
        <v>3</v>
      </c>
      <c r="CO158">
        <v>0</v>
      </c>
      <c r="CP158">
        <f t="shared" si="147"/>
        <v>4.6500000000000004</v>
      </c>
      <c r="CQ158">
        <f t="shared" si="148"/>
        <v>6.44</v>
      </c>
      <c r="CR158">
        <f t="shared" si="149"/>
        <v>6.32</v>
      </c>
      <c r="CS158">
        <f t="shared" si="150"/>
        <v>0.26</v>
      </c>
      <c r="CT158">
        <f t="shared" si="151"/>
        <v>33.75</v>
      </c>
      <c r="CU158">
        <f t="shared" si="152"/>
        <v>0</v>
      </c>
      <c r="CV158">
        <f t="shared" si="153"/>
        <v>3.59</v>
      </c>
      <c r="CW158">
        <f t="shared" si="154"/>
        <v>0.02</v>
      </c>
      <c r="CX158">
        <f t="shared" si="155"/>
        <v>0</v>
      </c>
      <c r="CY158">
        <f t="shared" si="156"/>
        <v>2.7620999999999998</v>
      </c>
      <c r="CZ158">
        <f t="shared" si="157"/>
        <v>1.7731999999999999</v>
      </c>
      <c r="DC158" t="s">
        <v>3</v>
      </c>
      <c r="DD158" t="s">
        <v>3</v>
      </c>
      <c r="DE158" t="s">
        <v>3</v>
      </c>
      <c r="DF158" t="s">
        <v>3</v>
      </c>
      <c r="DG158" t="s">
        <v>3</v>
      </c>
      <c r="DH158" t="s">
        <v>3</v>
      </c>
      <c r="DI158" t="s">
        <v>3</v>
      </c>
      <c r="DJ158" t="s">
        <v>3</v>
      </c>
      <c r="DK158" t="s">
        <v>3</v>
      </c>
      <c r="DL158" t="s">
        <v>3</v>
      </c>
      <c r="DM158" t="s">
        <v>3</v>
      </c>
      <c r="DN158">
        <v>0</v>
      </c>
      <c r="DO158">
        <v>0</v>
      </c>
      <c r="DP158">
        <v>1</v>
      </c>
      <c r="DQ158">
        <v>1</v>
      </c>
      <c r="DU158">
        <v>1013</v>
      </c>
      <c r="DV158" t="s">
        <v>43</v>
      </c>
      <c r="DW158" t="s">
        <v>43</v>
      </c>
      <c r="DX158">
        <v>1</v>
      </c>
      <c r="EE158">
        <v>36773490</v>
      </c>
      <c r="EF158">
        <v>3</v>
      </c>
      <c r="EG158" t="s">
        <v>22</v>
      </c>
      <c r="EH158">
        <v>0</v>
      </c>
      <c r="EI158" t="s">
        <v>3</v>
      </c>
      <c r="EJ158">
        <v>2</v>
      </c>
      <c r="EK158">
        <v>108001</v>
      </c>
      <c r="EL158" t="s">
        <v>23</v>
      </c>
      <c r="EM158" t="s">
        <v>24</v>
      </c>
      <c r="EO158" t="s">
        <v>3</v>
      </c>
      <c r="EQ158">
        <v>0</v>
      </c>
      <c r="ER158">
        <v>46.51</v>
      </c>
      <c r="ES158">
        <v>6.44</v>
      </c>
      <c r="ET158">
        <v>6.32</v>
      </c>
      <c r="EU158">
        <v>0.26</v>
      </c>
      <c r="EV158">
        <v>33.75</v>
      </c>
      <c r="EW158">
        <v>3.59</v>
      </c>
      <c r="EX158">
        <v>0.02</v>
      </c>
      <c r="EY158">
        <v>0</v>
      </c>
      <c r="FQ158">
        <v>0</v>
      </c>
      <c r="FR158">
        <f t="shared" si="158"/>
        <v>0</v>
      </c>
      <c r="FS158">
        <v>0</v>
      </c>
      <c r="FV158" t="s">
        <v>25</v>
      </c>
      <c r="FW158" t="s">
        <v>26</v>
      </c>
      <c r="FX158">
        <v>95</v>
      </c>
      <c r="FY158">
        <v>65</v>
      </c>
      <c r="GA158" t="s">
        <v>3</v>
      </c>
      <c r="GD158">
        <v>0</v>
      </c>
      <c r="GF158">
        <v>-183205345</v>
      </c>
      <c r="GG158">
        <v>2</v>
      </c>
      <c r="GH158">
        <v>1</v>
      </c>
      <c r="GI158">
        <v>-2</v>
      </c>
      <c r="GJ158">
        <v>0</v>
      </c>
      <c r="GK158">
        <f>ROUND(R158*(R12)/100,2)</f>
        <v>0</v>
      </c>
      <c r="GL158">
        <f t="shared" si="159"/>
        <v>0</v>
      </c>
      <c r="GM158">
        <f t="shared" si="160"/>
        <v>9.18</v>
      </c>
      <c r="GN158">
        <f t="shared" si="161"/>
        <v>0</v>
      </c>
      <c r="GO158">
        <f t="shared" si="162"/>
        <v>9.18</v>
      </c>
      <c r="GP158">
        <f t="shared" si="163"/>
        <v>0</v>
      </c>
      <c r="GR158">
        <v>0</v>
      </c>
      <c r="GS158">
        <v>3</v>
      </c>
      <c r="GT158">
        <v>0</v>
      </c>
      <c r="GU158" t="s">
        <v>3</v>
      </c>
      <c r="GV158">
        <f t="shared" si="164"/>
        <v>0</v>
      </c>
      <c r="GW158">
        <v>1</v>
      </c>
      <c r="GX158">
        <f t="shared" si="165"/>
        <v>0</v>
      </c>
      <c r="HA158">
        <v>0</v>
      </c>
      <c r="HB158">
        <v>0</v>
      </c>
      <c r="IK158">
        <v>0</v>
      </c>
    </row>
    <row r="159" spans="1:245">
      <c r="A159">
        <v>17</v>
      </c>
      <c r="B159">
        <v>1</v>
      </c>
      <c r="C159">
        <f>ROW(SmtRes!A152)</f>
        <v>152</v>
      </c>
      <c r="D159">
        <f>ROW(EtalonRes!A152)</f>
        <v>152</v>
      </c>
      <c r="E159" t="s">
        <v>170</v>
      </c>
      <c r="F159" t="s">
        <v>46</v>
      </c>
      <c r="G159" t="s">
        <v>47</v>
      </c>
      <c r="H159" t="s">
        <v>43</v>
      </c>
      <c r="I159">
        <f>ROUND(1/10,2)</f>
        <v>0.1</v>
      </c>
      <c r="J159">
        <v>0</v>
      </c>
      <c r="O159">
        <f t="shared" si="127"/>
        <v>63.43</v>
      </c>
      <c r="P159">
        <f t="shared" si="128"/>
        <v>48.58</v>
      </c>
      <c r="Q159">
        <f t="shared" si="129"/>
        <v>4.79</v>
      </c>
      <c r="R159">
        <f t="shared" si="130"/>
        <v>0.48</v>
      </c>
      <c r="S159">
        <f t="shared" si="131"/>
        <v>10.06</v>
      </c>
      <c r="T159">
        <f t="shared" si="132"/>
        <v>0</v>
      </c>
      <c r="U159">
        <f t="shared" si="133"/>
        <v>1.07</v>
      </c>
      <c r="V159">
        <f t="shared" si="134"/>
        <v>3.8000000000000006E-2</v>
      </c>
      <c r="W159">
        <f t="shared" si="135"/>
        <v>0</v>
      </c>
      <c r="X159">
        <f t="shared" si="136"/>
        <v>8.5399999999999991</v>
      </c>
      <c r="Y159">
        <f t="shared" si="137"/>
        <v>5.48</v>
      </c>
      <c r="AA159">
        <v>38216760</v>
      </c>
      <c r="AB159">
        <f t="shared" si="138"/>
        <v>634.36</v>
      </c>
      <c r="AC159">
        <f t="shared" si="139"/>
        <v>485.84</v>
      </c>
      <c r="AD159">
        <f t="shared" si="140"/>
        <v>47.94</v>
      </c>
      <c r="AE159">
        <f t="shared" si="141"/>
        <v>4.7699999999999996</v>
      </c>
      <c r="AF159">
        <f t="shared" si="142"/>
        <v>100.58</v>
      </c>
      <c r="AG159">
        <f t="shared" si="143"/>
        <v>0</v>
      </c>
      <c r="AH159">
        <f t="shared" si="144"/>
        <v>10.7</v>
      </c>
      <c r="AI159">
        <f t="shared" si="145"/>
        <v>0.38</v>
      </c>
      <c r="AJ159">
        <f t="shared" si="146"/>
        <v>0</v>
      </c>
      <c r="AK159">
        <v>634.36</v>
      </c>
      <c r="AL159">
        <v>485.84</v>
      </c>
      <c r="AM159">
        <v>47.94</v>
      </c>
      <c r="AN159">
        <v>4.7699999999999996</v>
      </c>
      <c r="AO159">
        <v>100.58</v>
      </c>
      <c r="AP159">
        <v>0</v>
      </c>
      <c r="AQ159">
        <v>10.7</v>
      </c>
      <c r="AR159">
        <v>0.38</v>
      </c>
      <c r="AS159">
        <v>0</v>
      </c>
      <c r="AT159">
        <v>81</v>
      </c>
      <c r="AU159">
        <v>52</v>
      </c>
      <c r="AV159">
        <v>1</v>
      </c>
      <c r="AW159">
        <v>1</v>
      </c>
      <c r="AZ159">
        <v>1</v>
      </c>
      <c r="BA159">
        <v>1</v>
      </c>
      <c r="BB159">
        <v>1</v>
      </c>
      <c r="BC159">
        <v>1</v>
      </c>
      <c r="BD159" t="s">
        <v>3</v>
      </c>
      <c r="BE159" t="s">
        <v>3</v>
      </c>
      <c r="BF159" t="s">
        <v>3</v>
      </c>
      <c r="BG159" t="s">
        <v>3</v>
      </c>
      <c r="BH159">
        <v>0</v>
      </c>
      <c r="BI159">
        <v>2</v>
      </c>
      <c r="BJ159" t="s">
        <v>48</v>
      </c>
      <c r="BM159">
        <v>108001</v>
      </c>
      <c r="BN159">
        <v>0</v>
      </c>
      <c r="BO159" t="s">
        <v>3</v>
      </c>
      <c r="BP159">
        <v>0</v>
      </c>
      <c r="BQ159">
        <v>3</v>
      </c>
      <c r="BR159">
        <v>0</v>
      </c>
      <c r="BS159">
        <v>1</v>
      </c>
      <c r="BT159">
        <v>1</v>
      </c>
      <c r="BU159">
        <v>1</v>
      </c>
      <c r="BV159">
        <v>1</v>
      </c>
      <c r="BW159">
        <v>1</v>
      </c>
      <c r="BX159">
        <v>1</v>
      </c>
      <c r="BY159" t="s">
        <v>3</v>
      </c>
      <c r="BZ159">
        <v>95</v>
      </c>
      <c r="CA159">
        <v>65</v>
      </c>
      <c r="CF159">
        <v>0</v>
      </c>
      <c r="CG159">
        <v>0</v>
      </c>
      <c r="CM159">
        <v>0</v>
      </c>
      <c r="CN159" t="s">
        <v>3</v>
      </c>
      <c r="CO159">
        <v>0</v>
      </c>
      <c r="CP159">
        <f t="shared" si="147"/>
        <v>63.43</v>
      </c>
      <c r="CQ159">
        <f t="shared" si="148"/>
        <v>485.84</v>
      </c>
      <c r="CR159">
        <f t="shared" si="149"/>
        <v>47.94</v>
      </c>
      <c r="CS159">
        <f t="shared" si="150"/>
        <v>4.7699999999999996</v>
      </c>
      <c r="CT159">
        <f t="shared" si="151"/>
        <v>100.58</v>
      </c>
      <c r="CU159">
        <f t="shared" si="152"/>
        <v>0</v>
      </c>
      <c r="CV159">
        <f t="shared" si="153"/>
        <v>10.7</v>
      </c>
      <c r="CW159">
        <f t="shared" si="154"/>
        <v>0.38</v>
      </c>
      <c r="CX159">
        <f t="shared" si="155"/>
        <v>0</v>
      </c>
      <c r="CY159">
        <f t="shared" si="156"/>
        <v>8.5374000000000017</v>
      </c>
      <c r="CZ159">
        <f t="shared" si="157"/>
        <v>5.4808000000000003</v>
      </c>
      <c r="DC159" t="s">
        <v>3</v>
      </c>
      <c r="DD159" t="s">
        <v>3</v>
      </c>
      <c r="DE159" t="s">
        <v>3</v>
      </c>
      <c r="DF159" t="s">
        <v>3</v>
      </c>
      <c r="DG159" t="s">
        <v>3</v>
      </c>
      <c r="DH159" t="s">
        <v>3</v>
      </c>
      <c r="DI159" t="s">
        <v>3</v>
      </c>
      <c r="DJ159" t="s">
        <v>3</v>
      </c>
      <c r="DK159" t="s">
        <v>3</v>
      </c>
      <c r="DL159" t="s">
        <v>3</v>
      </c>
      <c r="DM159" t="s">
        <v>3</v>
      </c>
      <c r="DN159">
        <v>0</v>
      </c>
      <c r="DO159">
        <v>0</v>
      </c>
      <c r="DP159">
        <v>1</v>
      </c>
      <c r="DQ159">
        <v>1</v>
      </c>
      <c r="DU159">
        <v>1013</v>
      </c>
      <c r="DV159" t="s">
        <v>43</v>
      </c>
      <c r="DW159" t="s">
        <v>43</v>
      </c>
      <c r="DX159">
        <v>1</v>
      </c>
      <c r="EE159">
        <v>36773490</v>
      </c>
      <c r="EF159">
        <v>3</v>
      </c>
      <c r="EG159" t="s">
        <v>22</v>
      </c>
      <c r="EH159">
        <v>0</v>
      </c>
      <c r="EI159" t="s">
        <v>3</v>
      </c>
      <c r="EJ159">
        <v>2</v>
      </c>
      <c r="EK159">
        <v>108001</v>
      </c>
      <c r="EL159" t="s">
        <v>23</v>
      </c>
      <c r="EM159" t="s">
        <v>24</v>
      </c>
      <c r="EO159" t="s">
        <v>3</v>
      </c>
      <c r="EQ159">
        <v>0</v>
      </c>
      <c r="ER159">
        <v>634.36</v>
      </c>
      <c r="ES159">
        <v>485.84</v>
      </c>
      <c r="ET159">
        <v>47.94</v>
      </c>
      <c r="EU159">
        <v>4.7699999999999996</v>
      </c>
      <c r="EV159">
        <v>100.58</v>
      </c>
      <c r="EW159">
        <v>10.7</v>
      </c>
      <c r="EX159">
        <v>0.38</v>
      </c>
      <c r="EY159">
        <v>0</v>
      </c>
      <c r="FQ159">
        <v>0</v>
      </c>
      <c r="FR159">
        <f t="shared" si="158"/>
        <v>0</v>
      </c>
      <c r="FS159">
        <v>0</v>
      </c>
      <c r="FV159" t="s">
        <v>25</v>
      </c>
      <c r="FW159" t="s">
        <v>26</v>
      </c>
      <c r="FX159">
        <v>95</v>
      </c>
      <c r="FY159">
        <v>65</v>
      </c>
      <c r="GA159" t="s">
        <v>3</v>
      </c>
      <c r="GD159">
        <v>0</v>
      </c>
      <c r="GF159">
        <v>-644322003</v>
      </c>
      <c r="GG159">
        <v>2</v>
      </c>
      <c r="GH159">
        <v>1</v>
      </c>
      <c r="GI159">
        <v>-2</v>
      </c>
      <c r="GJ159">
        <v>0</v>
      </c>
      <c r="GK159">
        <f>ROUND(R159*(R12)/100,2)</f>
        <v>0</v>
      </c>
      <c r="GL159">
        <f t="shared" si="159"/>
        <v>0</v>
      </c>
      <c r="GM159">
        <f t="shared" si="160"/>
        <v>77.45</v>
      </c>
      <c r="GN159">
        <f t="shared" si="161"/>
        <v>0</v>
      </c>
      <c r="GO159">
        <f t="shared" si="162"/>
        <v>77.45</v>
      </c>
      <c r="GP159">
        <f t="shared" si="163"/>
        <v>0</v>
      </c>
      <c r="GR159">
        <v>0</v>
      </c>
      <c r="GS159">
        <v>3</v>
      </c>
      <c r="GT159">
        <v>0</v>
      </c>
      <c r="GU159" t="s">
        <v>3</v>
      </c>
      <c r="GV159">
        <f t="shared" si="164"/>
        <v>0</v>
      </c>
      <c r="GW159">
        <v>1</v>
      </c>
      <c r="GX159">
        <f t="shared" si="165"/>
        <v>0</v>
      </c>
      <c r="HA159">
        <v>0</v>
      </c>
      <c r="HB159">
        <v>0</v>
      </c>
      <c r="IK159">
        <v>0</v>
      </c>
    </row>
    <row r="160" spans="1:245">
      <c r="A160">
        <v>17</v>
      </c>
      <c r="B160">
        <v>1</v>
      </c>
      <c r="C160">
        <f>ROW(SmtRes!A161)</f>
        <v>161</v>
      </c>
      <c r="D160">
        <f>ROW(EtalonRes!A161)</f>
        <v>161</v>
      </c>
      <c r="E160" t="s">
        <v>171</v>
      </c>
      <c r="F160" t="s">
        <v>50</v>
      </c>
      <c r="G160" t="s">
        <v>51</v>
      </c>
      <c r="H160" t="s">
        <v>20</v>
      </c>
      <c r="I160">
        <f>ROUND(4/100,2)</f>
        <v>0.04</v>
      </c>
      <c r="J160">
        <v>0</v>
      </c>
      <c r="O160">
        <f t="shared" si="127"/>
        <v>29.96</v>
      </c>
      <c r="P160">
        <f t="shared" si="128"/>
        <v>20.38</v>
      </c>
      <c r="Q160">
        <f t="shared" si="129"/>
        <v>2.44</v>
      </c>
      <c r="R160">
        <f t="shared" si="130"/>
        <v>0.19</v>
      </c>
      <c r="S160">
        <f t="shared" si="131"/>
        <v>7.14</v>
      </c>
      <c r="T160">
        <f t="shared" si="132"/>
        <v>0</v>
      </c>
      <c r="U160">
        <f t="shared" si="133"/>
        <v>0.76</v>
      </c>
      <c r="V160">
        <f t="shared" si="134"/>
        <v>1.52E-2</v>
      </c>
      <c r="W160">
        <f t="shared" si="135"/>
        <v>0</v>
      </c>
      <c r="X160">
        <f t="shared" si="136"/>
        <v>5.94</v>
      </c>
      <c r="Y160">
        <f t="shared" si="137"/>
        <v>3.81</v>
      </c>
      <c r="AA160">
        <v>38216760</v>
      </c>
      <c r="AB160">
        <f t="shared" si="138"/>
        <v>748.97</v>
      </c>
      <c r="AC160">
        <f t="shared" si="139"/>
        <v>509.39</v>
      </c>
      <c r="AD160">
        <f t="shared" si="140"/>
        <v>60.98</v>
      </c>
      <c r="AE160">
        <f t="shared" si="141"/>
        <v>4.7699999999999996</v>
      </c>
      <c r="AF160">
        <f t="shared" si="142"/>
        <v>178.6</v>
      </c>
      <c r="AG160">
        <f t="shared" si="143"/>
        <v>0</v>
      </c>
      <c r="AH160">
        <f t="shared" si="144"/>
        <v>19</v>
      </c>
      <c r="AI160">
        <f t="shared" si="145"/>
        <v>0.38</v>
      </c>
      <c r="AJ160">
        <f t="shared" si="146"/>
        <v>0</v>
      </c>
      <c r="AK160">
        <v>748.97</v>
      </c>
      <c r="AL160">
        <v>509.39</v>
      </c>
      <c r="AM160">
        <v>60.98</v>
      </c>
      <c r="AN160">
        <v>4.7699999999999996</v>
      </c>
      <c r="AO160">
        <v>178.6</v>
      </c>
      <c r="AP160">
        <v>0</v>
      </c>
      <c r="AQ160">
        <v>19</v>
      </c>
      <c r="AR160">
        <v>0.38</v>
      </c>
      <c r="AS160">
        <v>0</v>
      </c>
      <c r="AT160">
        <v>81</v>
      </c>
      <c r="AU160">
        <v>52</v>
      </c>
      <c r="AV160">
        <v>1</v>
      </c>
      <c r="AW160">
        <v>1</v>
      </c>
      <c r="AZ160">
        <v>1</v>
      </c>
      <c r="BA160">
        <v>1</v>
      </c>
      <c r="BB160">
        <v>1</v>
      </c>
      <c r="BC160">
        <v>1</v>
      </c>
      <c r="BD160" t="s">
        <v>3</v>
      </c>
      <c r="BE160" t="s">
        <v>3</v>
      </c>
      <c r="BF160" t="s">
        <v>3</v>
      </c>
      <c r="BG160" t="s">
        <v>3</v>
      </c>
      <c r="BH160">
        <v>0</v>
      </c>
      <c r="BI160">
        <v>2</v>
      </c>
      <c r="BJ160" t="s">
        <v>52</v>
      </c>
      <c r="BM160">
        <v>108001</v>
      </c>
      <c r="BN160">
        <v>0</v>
      </c>
      <c r="BO160" t="s">
        <v>3</v>
      </c>
      <c r="BP160">
        <v>0</v>
      </c>
      <c r="BQ160">
        <v>3</v>
      </c>
      <c r="BR160">
        <v>0</v>
      </c>
      <c r="BS160">
        <v>1</v>
      </c>
      <c r="BT160">
        <v>1</v>
      </c>
      <c r="BU160">
        <v>1</v>
      </c>
      <c r="BV160">
        <v>1</v>
      </c>
      <c r="BW160">
        <v>1</v>
      </c>
      <c r="BX160">
        <v>1</v>
      </c>
      <c r="BY160" t="s">
        <v>3</v>
      </c>
      <c r="BZ160">
        <v>95</v>
      </c>
      <c r="CA160">
        <v>65</v>
      </c>
      <c r="CF160">
        <v>0</v>
      </c>
      <c r="CG160">
        <v>0</v>
      </c>
      <c r="CM160">
        <v>0</v>
      </c>
      <c r="CN160" t="s">
        <v>3</v>
      </c>
      <c r="CO160">
        <v>0</v>
      </c>
      <c r="CP160">
        <f t="shared" si="147"/>
        <v>29.96</v>
      </c>
      <c r="CQ160">
        <f t="shared" si="148"/>
        <v>509.39</v>
      </c>
      <c r="CR160">
        <f t="shared" si="149"/>
        <v>60.98</v>
      </c>
      <c r="CS160">
        <f t="shared" si="150"/>
        <v>4.7699999999999996</v>
      </c>
      <c r="CT160">
        <f t="shared" si="151"/>
        <v>178.6</v>
      </c>
      <c r="CU160">
        <f t="shared" si="152"/>
        <v>0</v>
      </c>
      <c r="CV160">
        <f t="shared" si="153"/>
        <v>19</v>
      </c>
      <c r="CW160">
        <f t="shared" si="154"/>
        <v>0.38</v>
      </c>
      <c r="CX160">
        <f t="shared" si="155"/>
        <v>0</v>
      </c>
      <c r="CY160">
        <f t="shared" si="156"/>
        <v>5.9373000000000005</v>
      </c>
      <c r="CZ160">
        <f t="shared" si="157"/>
        <v>3.8116000000000003</v>
      </c>
      <c r="DC160" t="s">
        <v>3</v>
      </c>
      <c r="DD160" t="s">
        <v>3</v>
      </c>
      <c r="DE160" t="s">
        <v>3</v>
      </c>
      <c r="DF160" t="s">
        <v>3</v>
      </c>
      <c r="DG160" t="s">
        <v>3</v>
      </c>
      <c r="DH160" t="s">
        <v>3</v>
      </c>
      <c r="DI160" t="s">
        <v>3</v>
      </c>
      <c r="DJ160" t="s">
        <v>3</v>
      </c>
      <c r="DK160" t="s">
        <v>3</v>
      </c>
      <c r="DL160" t="s">
        <v>3</v>
      </c>
      <c r="DM160" t="s">
        <v>3</v>
      </c>
      <c r="DN160">
        <v>0</v>
      </c>
      <c r="DO160">
        <v>0</v>
      </c>
      <c r="DP160">
        <v>1</v>
      </c>
      <c r="DQ160">
        <v>1</v>
      </c>
      <c r="DU160">
        <v>1003</v>
      </c>
      <c r="DV160" t="s">
        <v>20</v>
      </c>
      <c r="DW160" t="s">
        <v>20</v>
      </c>
      <c r="DX160">
        <v>100</v>
      </c>
      <c r="EE160">
        <v>36773490</v>
      </c>
      <c r="EF160">
        <v>3</v>
      </c>
      <c r="EG160" t="s">
        <v>22</v>
      </c>
      <c r="EH160">
        <v>0</v>
      </c>
      <c r="EI160" t="s">
        <v>3</v>
      </c>
      <c r="EJ160">
        <v>2</v>
      </c>
      <c r="EK160">
        <v>108001</v>
      </c>
      <c r="EL160" t="s">
        <v>23</v>
      </c>
      <c r="EM160" t="s">
        <v>24</v>
      </c>
      <c r="EO160" t="s">
        <v>3</v>
      </c>
      <c r="EQ160">
        <v>0</v>
      </c>
      <c r="ER160">
        <v>748.97</v>
      </c>
      <c r="ES160">
        <v>509.39</v>
      </c>
      <c r="ET160">
        <v>60.98</v>
      </c>
      <c r="EU160">
        <v>4.7699999999999996</v>
      </c>
      <c r="EV160">
        <v>178.6</v>
      </c>
      <c r="EW160">
        <v>19</v>
      </c>
      <c r="EX160">
        <v>0.38</v>
      </c>
      <c r="EY160">
        <v>0</v>
      </c>
      <c r="FQ160">
        <v>0</v>
      </c>
      <c r="FR160">
        <f t="shared" si="158"/>
        <v>0</v>
      </c>
      <c r="FS160">
        <v>0</v>
      </c>
      <c r="FV160" t="s">
        <v>25</v>
      </c>
      <c r="FW160" t="s">
        <v>26</v>
      </c>
      <c r="FX160">
        <v>95</v>
      </c>
      <c r="FY160">
        <v>65</v>
      </c>
      <c r="GA160" t="s">
        <v>3</v>
      </c>
      <c r="GD160">
        <v>0</v>
      </c>
      <c r="GF160">
        <v>-2055133935</v>
      </c>
      <c r="GG160">
        <v>2</v>
      </c>
      <c r="GH160">
        <v>1</v>
      </c>
      <c r="GI160">
        <v>-2</v>
      </c>
      <c r="GJ160">
        <v>0</v>
      </c>
      <c r="GK160">
        <f>ROUND(R160*(R12)/100,2)</f>
        <v>0</v>
      </c>
      <c r="GL160">
        <f t="shared" si="159"/>
        <v>0</v>
      </c>
      <c r="GM160">
        <f t="shared" si="160"/>
        <v>39.71</v>
      </c>
      <c r="GN160">
        <f t="shared" si="161"/>
        <v>0</v>
      </c>
      <c r="GO160">
        <f t="shared" si="162"/>
        <v>39.71</v>
      </c>
      <c r="GP160">
        <f t="shared" si="163"/>
        <v>0</v>
      </c>
      <c r="GR160">
        <v>0</v>
      </c>
      <c r="GS160">
        <v>3</v>
      </c>
      <c r="GT160">
        <v>0</v>
      </c>
      <c r="GU160" t="s">
        <v>3</v>
      </c>
      <c r="GV160">
        <f t="shared" si="164"/>
        <v>0</v>
      </c>
      <c r="GW160">
        <v>1</v>
      </c>
      <c r="GX160">
        <f t="shared" si="165"/>
        <v>0</v>
      </c>
      <c r="HA160">
        <v>0</v>
      </c>
      <c r="HB160">
        <v>0</v>
      </c>
      <c r="IK160">
        <v>0</v>
      </c>
    </row>
    <row r="161" spans="1:245">
      <c r="A161">
        <v>17</v>
      </c>
      <c r="B161">
        <v>1</v>
      </c>
      <c r="C161">
        <f>ROW(SmtRes!A174)</f>
        <v>174</v>
      </c>
      <c r="D161">
        <f>ROW(EtalonRes!A174)</f>
        <v>174</v>
      </c>
      <c r="E161" t="s">
        <v>172</v>
      </c>
      <c r="F161" t="s">
        <v>54</v>
      </c>
      <c r="G161" t="s">
        <v>55</v>
      </c>
      <c r="H161" t="s">
        <v>56</v>
      </c>
      <c r="I161">
        <f>ROUND(2/100,2)</f>
        <v>0.02</v>
      </c>
      <c r="J161">
        <v>0</v>
      </c>
      <c r="O161">
        <f t="shared" si="127"/>
        <v>5.45</v>
      </c>
      <c r="P161">
        <f t="shared" si="128"/>
        <v>2.08</v>
      </c>
      <c r="Q161">
        <f t="shared" si="129"/>
        <v>0.04</v>
      </c>
      <c r="R161">
        <f t="shared" si="130"/>
        <v>0.01</v>
      </c>
      <c r="S161">
        <f t="shared" si="131"/>
        <v>3.33</v>
      </c>
      <c r="T161">
        <f t="shared" si="132"/>
        <v>0</v>
      </c>
      <c r="U161">
        <f t="shared" si="133"/>
        <v>0.33600000000000002</v>
      </c>
      <c r="V161">
        <f t="shared" si="134"/>
        <v>4.0000000000000002E-4</v>
      </c>
      <c r="W161">
        <f t="shared" si="135"/>
        <v>0</v>
      </c>
      <c r="X161">
        <f t="shared" si="136"/>
        <v>2.71</v>
      </c>
      <c r="Y161">
        <f t="shared" si="137"/>
        <v>1.74</v>
      </c>
      <c r="AA161">
        <v>38216760</v>
      </c>
      <c r="AB161">
        <f t="shared" si="138"/>
        <v>272.63</v>
      </c>
      <c r="AC161">
        <f t="shared" si="139"/>
        <v>104.19</v>
      </c>
      <c r="AD161">
        <f t="shared" si="140"/>
        <v>1.78</v>
      </c>
      <c r="AE161">
        <f t="shared" si="141"/>
        <v>0.26</v>
      </c>
      <c r="AF161">
        <f t="shared" si="142"/>
        <v>166.66</v>
      </c>
      <c r="AG161">
        <f t="shared" si="143"/>
        <v>0</v>
      </c>
      <c r="AH161">
        <f t="shared" si="144"/>
        <v>16.8</v>
      </c>
      <c r="AI161">
        <f t="shared" si="145"/>
        <v>0.02</v>
      </c>
      <c r="AJ161">
        <f t="shared" si="146"/>
        <v>0</v>
      </c>
      <c r="AK161">
        <v>272.63</v>
      </c>
      <c r="AL161">
        <v>104.19</v>
      </c>
      <c r="AM161">
        <v>1.78</v>
      </c>
      <c r="AN161">
        <v>0.26</v>
      </c>
      <c r="AO161">
        <v>166.66</v>
      </c>
      <c r="AP161">
        <v>0</v>
      </c>
      <c r="AQ161">
        <v>16.8</v>
      </c>
      <c r="AR161">
        <v>0.02</v>
      </c>
      <c r="AS161">
        <v>0</v>
      </c>
      <c r="AT161">
        <v>81</v>
      </c>
      <c r="AU161">
        <v>52</v>
      </c>
      <c r="AV161">
        <v>1</v>
      </c>
      <c r="AW161">
        <v>1</v>
      </c>
      <c r="AZ161">
        <v>1</v>
      </c>
      <c r="BA161">
        <v>1</v>
      </c>
      <c r="BB161">
        <v>1</v>
      </c>
      <c r="BC161">
        <v>1</v>
      </c>
      <c r="BD161" t="s">
        <v>3</v>
      </c>
      <c r="BE161" t="s">
        <v>3</v>
      </c>
      <c r="BF161" t="s">
        <v>3</v>
      </c>
      <c r="BG161" t="s">
        <v>3</v>
      </c>
      <c r="BH161">
        <v>0</v>
      </c>
      <c r="BI161">
        <v>2</v>
      </c>
      <c r="BJ161" t="s">
        <v>57</v>
      </c>
      <c r="BM161">
        <v>108001</v>
      </c>
      <c r="BN161">
        <v>0</v>
      </c>
      <c r="BO161" t="s">
        <v>3</v>
      </c>
      <c r="BP161">
        <v>0</v>
      </c>
      <c r="BQ161">
        <v>3</v>
      </c>
      <c r="BR161">
        <v>0</v>
      </c>
      <c r="BS161">
        <v>1</v>
      </c>
      <c r="BT161">
        <v>1</v>
      </c>
      <c r="BU161">
        <v>1</v>
      </c>
      <c r="BV161">
        <v>1</v>
      </c>
      <c r="BW161">
        <v>1</v>
      </c>
      <c r="BX161">
        <v>1</v>
      </c>
      <c r="BY161" t="s">
        <v>3</v>
      </c>
      <c r="BZ161">
        <v>95</v>
      </c>
      <c r="CA161">
        <v>65</v>
      </c>
      <c r="CF161">
        <v>0</v>
      </c>
      <c r="CG161">
        <v>0</v>
      </c>
      <c r="CM161">
        <v>0</v>
      </c>
      <c r="CN161" t="s">
        <v>3</v>
      </c>
      <c r="CO161">
        <v>0</v>
      </c>
      <c r="CP161">
        <f t="shared" si="147"/>
        <v>5.45</v>
      </c>
      <c r="CQ161">
        <f t="shared" si="148"/>
        <v>104.19</v>
      </c>
      <c r="CR161">
        <f t="shared" si="149"/>
        <v>1.78</v>
      </c>
      <c r="CS161">
        <f t="shared" si="150"/>
        <v>0.26</v>
      </c>
      <c r="CT161">
        <f t="shared" si="151"/>
        <v>166.66</v>
      </c>
      <c r="CU161">
        <f t="shared" si="152"/>
        <v>0</v>
      </c>
      <c r="CV161">
        <f t="shared" si="153"/>
        <v>16.8</v>
      </c>
      <c r="CW161">
        <f t="shared" si="154"/>
        <v>0.02</v>
      </c>
      <c r="CX161">
        <f t="shared" si="155"/>
        <v>0</v>
      </c>
      <c r="CY161">
        <f t="shared" si="156"/>
        <v>2.7053999999999996</v>
      </c>
      <c r="CZ161">
        <f t="shared" si="157"/>
        <v>1.7368000000000001</v>
      </c>
      <c r="DC161" t="s">
        <v>3</v>
      </c>
      <c r="DD161" t="s">
        <v>3</v>
      </c>
      <c r="DE161" t="s">
        <v>3</v>
      </c>
      <c r="DF161" t="s">
        <v>3</v>
      </c>
      <c r="DG161" t="s">
        <v>3</v>
      </c>
      <c r="DH161" t="s">
        <v>3</v>
      </c>
      <c r="DI161" t="s">
        <v>3</v>
      </c>
      <c r="DJ161" t="s">
        <v>3</v>
      </c>
      <c r="DK161" t="s">
        <v>3</v>
      </c>
      <c r="DL161" t="s">
        <v>3</v>
      </c>
      <c r="DM161" t="s">
        <v>3</v>
      </c>
      <c r="DN161">
        <v>0</v>
      </c>
      <c r="DO161">
        <v>0</v>
      </c>
      <c r="DP161">
        <v>1</v>
      </c>
      <c r="DQ161">
        <v>1</v>
      </c>
      <c r="DU161">
        <v>1013</v>
      </c>
      <c r="DV161" t="s">
        <v>56</v>
      </c>
      <c r="DW161" t="s">
        <v>56</v>
      </c>
      <c r="DX161">
        <v>1</v>
      </c>
      <c r="EE161">
        <v>36773490</v>
      </c>
      <c r="EF161">
        <v>3</v>
      </c>
      <c r="EG161" t="s">
        <v>22</v>
      </c>
      <c r="EH161">
        <v>0</v>
      </c>
      <c r="EI161" t="s">
        <v>3</v>
      </c>
      <c r="EJ161">
        <v>2</v>
      </c>
      <c r="EK161">
        <v>108001</v>
      </c>
      <c r="EL161" t="s">
        <v>23</v>
      </c>
      <c r="EM161" t="s">
        <v>24</v>
      </c>
      <c r="EO161" t="s">
        <v>3</v>
      </c>
      <c r="EQ161">
        <v>0</v>
      </c>
      <c r="ER161">
        <v>272.63</v>
      </c>
      <c r="ES161">
        <v>104.19</v>
      </c>
      <c r="ET161">
        <v>1.78</v>
      </c>
      <c r="EU161">
        <v>0.26</v>
      </c>
      <c r="EV161">
        <v>166.66</v>
      </c>
      <c r="EW161">
        <v>16.8</v>
      </c>
      <c r="EX161">
        <v>0.02</v>
      </c>
      <c r="EY161">
        <v>0</v>
      </c>
      <c r="FQ161">
        <v>0</v>
      </c>
      <c r="FR161">
        <f t="shared" si="158"/>
        <v>0</v>
      </c>
      <c r="FS161">
        <v>0</v>
      </c>
      <c r="FV161" t="s">
        <v>25</v>
      </c>
      <c r="FW161" t="s">
        <v>26</v>
      </c>
      <c r="FX161">
        <v>95</v>
      </c>
      <c r="FY161">
        <v>65</v>
      </c>
      <c r="GA161" t="s">
        <v>3</v>
      </c>
      <c r="GD161">
        <v>0</v>
      </c>
      <c r="GF161">
        <v>-2088296893</v>
      </c>
      <c r="GG161">
        <v>2</v>
      </c>
      <c r="GH161">
        <v>1</v>
      </c>
      <c r="GI161">
        <v>-2</v>
      </c>
      <c r="GJ161">
        <v>0</v>
      </c>
      <c r="GK161">
        <f>ROUND(R161*(R12)/100,2)</f>
        <v>0</v>
      </c>
      <c r="GL161">
        <f t="shared" si="159"/>
        <v>0</v>
      </c>
      <c r="GM161">
        <f t="shared" si="160"/>
        <v>9.9</v>
      </c>
      <c r="GN161">
        <f t="shared" si="161"/>
        <v>0</v>
      </c>
      <c r="GO161">
        <f t="shared" si="162"/>
        <v>9.9</v>
      </c>
      <c r="GP161">
        <f t="shared" si="163"/>
        <v>0</v>
      </c>
      <c r="GR161">
        <v>0</v>
      </c>
      <c r="GS161">
        <v>3</v>
      </c>
      <c r="GT161">
        <v>0</v>
      </c>
      <c r="GU161" t="s">
        <v>3</v>
      </c>
      <c r="GV161">
        <f t="shared" si="164"/>
        <v>0</v>
      </c>
      <c r="GW161">
        <v>1</v>
      </c>
      <c r="GX161">
        <f t="shared" si="165"/>
        <v>0</v>
      </c>
      <c r="HA161">
        <v>0</v>
      </c>
      <c r="HB161">
        <v>0</v>
      </c>
      <c r="IK161">
        <v>0</v>
      </c>
    </row>
    <row r="162" spans="1:245">
      <c r="A162">
        <v>17</v>
      </c>
      <c r="B162">
        <v>1</v>
      </c>
      <c r="C162">
        <f>ROW(SmtRes!A188)</f>
        <v>188</v>
      </c>
      <c r="D162">
        <f>ROW(EtalonRes!A188)</f>
        <v>188</v>
      </c>
      <c r="E162" t="s">
        <v>173</v>
      </c>
      <c r="F162" t="s">
        <v>59</v>
      </c>
      <c r="G162" t="s">
        <v>60</v>
      </c>
      <c r="H162" t="s">
        <v>56</v>
      </c>
      <c r="I162">
        <f>ROUND(3/100,2)</f>
        <v>0.03</v>
      </c>
      <c r="J162">
        <v>0</v>
      </c>
      <c r="O162">
        <f t="shared" si="127"/>
        <v>14.64</v>
      </c>
      <c r="P162">
        <f t="shared" si="128"/>
        <v>3.85</v>
      </c>
      <c r="Q162">
        <f t="shared" si="129"/>
        <v>0.46</v>
      </c>
      <c r="R162">
        <f t="shared" si="130"/>
        <v>0.01</v>
      </c>
      <c r="S162">
        <f t="shared" si="131"/>
        <v>10.33</v>
      </c>
      <c r="T162">
        <f t="shared" si="132"/>
        <v>0</v>
      </c>
      <c r="U162">
        <f t="shared" si="133"/>
        <v>1.0410000000000001</v>
      </c>
      <c r="V162">
        <f t="shared" si="134"/>
        <v>5.9999999999999995E-4</v>
      </c>
      <c r="W162">
        <f t="shared" si="135"/>
        <v>0</v>
      </c>
      <c r="X162">
        <f t="shared" si="136"/>
        <v>8.3800000000000008</v>
      </c>
      <c r="Y162">
        <f t="shared" si="137"/>
        <v>5.38</v>
      </c>
      <c r="AA162">
        <v>38216760</v>
      </c>
      <c r="AB162">
        <f t="shared" si="138"/>
        <v>487.83</v>
      </c>
      <c r="AC162">
        <f t="shared" si="139"/>
        <v>128.29</v>
      </c>
      <c r="AD162">
        <f t="shared" si="140"/>
        <v>15.32</v>
      </c>
      <c r="AE162">
        <f t="shared" si="141"/>
        <v>0.26</v>
      </c>
      <c r="AF162">
        <f t="shared" si="142"/>
        <v>344.22</v>
      </c>
      <c r="AG162">
        <f t="shared" si="143"/>
        <v>0</v>
      </c>
      <c r="AH162">
        <f t="shared" si="144"/>
        <v>34.700000000000003</v>
      </c>
      <c r="AI162">
        <f t="shared" si="145"/>
        <v>0.02</v>
      </c>
      <c r="AJ162">
        <f t="shared" si="146"/>
        <v>0</v>
      </c>
      <c r="AK162">
        <v>487.83</v>
      </c>
      <c r="AL162">
        <v>128.29</v>
      </c>
      <c r="AM162">
        <v>15.32</v>
      </c>
      <c r="AN162">
        <v>0.26</v>
      </c>
      <c r="AO162">
        <v>344.22</v>
      </c>
      <c r="AP162">
        <v>0</v>
      </c>
      <c r="AQ162">
        <v>34.700000000000003</v>
      </c>
      <c r="AR162">
        <v>0.02</v>
      </c>
      <c r="AS162">
        <v>0</v>
      </c>
      <c r="AT162">
        <v>81</v>
      </c>
      <c r="AU162">
        <v>52</v>
      </c>
      <c r="AV162">
        <v>1</v>
      </c>
      <c r="AW162">
        <v>1</v>
      </c>
      <c r="AZ162">
        <v>1</v>
      </c>
      <c r="BA162">
        <v>1</v>
      </c>
      <c r="BB162">
        <v>1</v>
      </c>
      <c r="BC162">
        <v>1</v>
      </c>
      <c r="BD162" t="s">
        <v>3</v>
      </c>
      <c r="BE162" t="s">
        <v>3</v>
      </c>
      <c r="BF162" t="s">
        <v>3</v>
      </c>
      <c r="BG162" t="s">
        <v>3</v>
      </c>
      <c r="BH162">
        <v>0</v>
      </c>
      <c r="BI162">
        <v>2</v>
      </c>
      <c r="BJ162" t="s">
        <v>61</v>
      </c>
      <c r="BM162">
        <v>108001</v>
      </c>
      <c r="BN162">
        <v>0</v>
      </c>
      <c r="BO162" t="s">
        <v>3</v>
      </c>
      <c r="BP162">
        <v>0</v>
      </c>
      <c r="BQ162">
        <v>3</v>
      </c>
      <c r="BR162">
        <v>0</v>
      </c>
      <c r="BS162">
        <v>1</v>
      </c>
      <c r="BT162">
        <v>1</v>
      </c>
      <c r="BU162">
        <v>1</v>
      </c>
      <c r="BV162">
        <v>1</v>
      </c>
      <c r="BW162">
        <v>1</v>
      </c>
      <c r="BX162">
        <v>1</v>
      </c>
      <c r="BY162" t="s">
        <v>3</v>
      </c>
      <c r="BZ162">
        <v>95</v>
      </c>
      <c r="CA162">
        <v>65</v>
      </c>
      <c r="CF162">
        <v>0</v>
      </c>
      <c r="CG162">
        <v>0</v>
      </c>
      <c r="CM162">
        <v>0</v>
      </c>
      <c r="CN162" t="s">
        <v>3</v>
      </c>
      <c r="CO162">
        <v>0</v>
      </c>
      <c r="CP162">
        <f t="shared" si="147"/>
        <v>14.64</v>
      </c>
      <c r="CQ162">
        <f t="shared" si="148"/>
        <v>128.29</v>
      </c>
      <c r="CR162">
        <f t="shared" si="149"/>
        <v>15.32</v>
      </c>
      <c r="CS162">
        <f t="shared" si="150"/>
        <v>0.26</v>
      </c>
      <c r="CT162">
        <f t="shared" si="151"/>
        <v>344.22</v>
      </c>
      <c r="CU162">
        <f t="shared" si="152"/>
        <v>0</v>
      </c>
      <c r="CV162">
        <f t="shared" si="153"/>
        <v>34.700000000000003</v>
      </c>
      <c r="CW162">
        <f t="shared" si="154"/>
        <v>0.02</v>
      </c>
      <c r="CX162">
        <f t="shared" si="155"/>
        <v>0</v>
      </c>
      <c r="CY162">
        <f t="shared" si="156"/>
        <v>8.3753999999999991</v>
      </c>
      <c r="CZ162">
        <f t="shared" si="157"/>
        <v>5.3767999999999994</v>
      </c>
      <c r="DC162" t="s">
        <v>3</v>
      </c>
      <c r="DD162" t="s">
        <v>3</v>
      </c>
      <c r="DE162" t="s">
        <v>3</v>
      </c>
      <c r="DF162" t="s">
        <v>3</v>
      </c>
      <c r="DG162" t="s">
        <v>3</v>
      </c>
      <c r="DH162" t="s">
        <v>3</v>
      </c>
      <c r="DI162" t="s">
        <v>3</v>
      </c>
      <c r="DJ162" t="s">
        <v>3</v>
      </c>
      <c r="DK162" t="s">
        <v>3</v>
      </c>
      <c r="DL162" t="s">
        <v>3</v>
      </c>
      <c r="DM162" t="s">
        <v>3</v>
      </c>
      <c r="DN162">
        <v>0</v>
      </c>
      <c r="DO162">
        <v>0</v>
      </c>
      <c r="DP162">
        <v>1</v>
      </c>
      <c r="DQ162">
        <v>1</v>
      </c>
      <c r="DU162">
        <v>1013</v>
      </c>
      <c r="DV162" t="s">
        <v>56</v>
      </c>
      <c r="DW162" t="s">
        <v>56</v>
      </c>
      <c r="DX162">
        <v>1</v>
      </c>
      <c r="EE162">
        <v>36773490</v>
      </c>
      <c r="EF162">
        <v>3</v>
      </c>
      <c r="EG162" t="s">
        <v>22</v>
      </c>
      <c r="EH162">
        <v>0</v>
      </c>
      <c r="EI162" t="s">
        <v>3</v>
      </c>
      <c r="EJ162">
        <v>2</v>
      </c>
      <c r="EK162">
        <v>108001</v>
      </c>
      <c r="EL162" t="s">
        <v>23</v>
      </c>
      <c r="EM162" t="s">
        <v>24</v>
      </c>
      <c r="EO162" t="s">
        <v>3</v>
      </c>
      <c r="EQ162">
        <v>0</v>
      </c>
      <c r="ER162">
        <v>487.83</v>
      </c>
      <c r="ES162">
        <v>128.29</v>
      </c>
      <c r="ET162">
        <v>15.32</v>
      </c>
      <c r="EU162">
        <v>0.26</v>
      </c>
      <c r="EV162">
        <v>344.22</v>
      </c>
      <c r="EW162">
        <v>34.700000000000003</v>
      </c>
      <c r="EX162">
        <v>0.02</v>
      </c>
      <c r="EY162">
        <v>0</v>
      </c>
      <c r="FQ162">
        <v>0</v>
      </c>
      <c r="FR162">
        <f t="shared" si="158"/>
        <v>0</v>
      </c>
      <c r="FS162">
        <v>0</v>
      </c>
      <c r="FV162" t="s">
        <v>25</v>
      </c>
      <c r="FW162" t="s">
        <v>26</v>
      </c>
      <c r="FX162">
        <v>95</v>
      </c>
      <c r="FY162">
        <v>65</v>
      </c>
      <c r="GA162" t="s">
        <v>3</v>
      </c>
      <c r="GD162">
        <v>0</v>
      </c>
      <c r="GF162">
        <v>1893479010</v>
      </c>
      <c r="GG162">
        <v>2</v>
      </c>
      <c r="GH162">
        <v>1</v>
      </c>
      <c r="GI162">
        <v>-2</v>
      </c>
      <c r="GJ162">
        <v>0</v>
      </c>
      <c r="GK162">
        <f>ROUND(R162*(R12)/100,2)</f>
        <v>0</v>
      </c>
      <c r="GL162">
        <f t="shared" si="159"/>
        <v>0</v>
      </c>
      <c r="GM162">
        <f t="shared" si="160"/>
        <v>28.4</v>
      </c>
      <c r="GN162">
        <f t="shared" si="161"/>
        <v>0</v>
      </c>
      <c r="GO162">
        <f t="shared" si="162"/>
        <v>28.4</v>
      </c>
      <c r="GP162">
        <f t="shared" si="163"/>
        <v>0</v>
      </c>
      <c r="GR162">
        <v>0</v>
      </c>
      <c r="GS162">
        <v>3</v>
      </c>
      <c r="GT162">
        <v>0</v>
      </c>
      <c r="GU162" t="s">
        <v>3</v>
      </c>
      <c r="GV162">
        <f t="shared" si="164"/>
        <v>0</v>
      </c>
      <c r="GW162">
        <v>1</v>
      </c>
      <c r="GX162">
        <f t="shared" si="165"/>
        <v>0</v>
      </c>
      <c r="HA162">
        <v>0</v>
      </c>
      <c r="HB162">
        <v>0</v>
      </c>
      <c r="IK162">
        <v>0</v>
      </c>
    </row>
    <row r="164" spans="1:245">
      <c r="A164" s="2">
        <v>51</v>
      </c>
      <c r="B164" s="2">
        <f>B150</f>
        <v>1</v>
      </c>
      <c r="C164" s="2">
        <f>A150</f>
        <v>5</v>
      </c>
      <c r="D164" s="2">
        <f>ROW(A150)</f>
        <v>150</v>
      </c>
      <c r="E164" s="2"/>
      <c r="F164" s="2" t="str">
        <f>IF(F150&lt;&gt;"",F150,"")</f>
        <v>Новый подраздел</v>
      </c>
      <c r="G164" s="2" t="str">
        <f>IF(G150&lt;&gt;"",G150,"")</f>
        <v>1. Монтажные работы</v>
      </c>
      <c r="H164" s="2">
        <v>0</v>
      </c>
      <c r="I164" s="2"/>
      <c r="J164" s="2"/>
      <c r="K164" s="2"/>
      <c r="L164" s="2"/>
      <c r="M164" s="2"/>
      <c r="N164" s="2"/>
      <c r="O164" s="2">
        <f t="shared" ref="O164:T164" si="166">ROUND(AB164,2)</f>
        <v>304.39999999999998</v>
      </c>
      <c r="P164" s="2">
        <f t="shared" si="166"/>
        <v>132.53</v>
      </c>
      <c r="Q164" s="2">
        <f t="shared" si="166"/>
        <v>54.5</v>
      </c>
      <c r="R164" s="2">
        <f t="shared" si="166"/>
        <v>5.3</v>
      </c>
      <c r="S164" s="2">
        <f t="shared" si="166"/>
        <v>117.37</v>
      </c>
      <c r="T164" s="2">
        <f t="shared" si="166"/>
        <v>0</v>
      </c>
      <c r="U164" s="2">
        <f>AH164</f>
        <v>12.225600000000002</v>
      </c>
      <c r="V164" s="2">
        <f>AI164</f>
        <v>0.46419999999999995</v>
      </c>
      <c r="W164" s="2">
        <f>ROUND(AJ164,2)</f>
        <v>0</v>
      </c>
      <c r="X164" s="2">
        <f>ROUND(AK164,2)</f>
        <v>99.37</v>
      </c>
      <c r="Y164" s="2">
        <f>ROUND(AL164,2)</f>
        <v>63.79</v>
      </c>
      <c r="Z164" s="2"/>
      <c r="AA164" s="2"/>
      <c r="AB164" s="2">
        <f>ROUND(SUMIF(AA154:AA162,"=38216760",O154:O162),2)</f>
        <v>304.39999999999998</v>
      </c>
      <c r="AC164" s="2">
        <f>ROUND(SUMIF(AA154:AA162,"=38216760",P154:P162),2)</f>
        <v>132.53</v>
      </c>
      <c r="AD164" s="2">
        <f>ROUND(SUMIF(AA154:AA162,"=38216760",Q154:Q162),2)</f>
        <v>54.5</v>
      </c>
      <c r="AE164" s="2">
        <f>ROUND(SUMIF(AA154:AA162,"=38216760",R154:R162),2)</f>
        <v>5.3</v>
      </c>
      <c r="AF164" s="2">
        <f>ROUND(SUMIF(AA154:AA162,"=38216760",S154:S162),2)</f>
        <v>117.37</v>
      </c>
      <c r="AG164" s="2">
        <f>ROUND(SUMIF(AA154:AA162,"=38216760",T154:T162),2)</f>
        <v>0</v>
      </c>
      <c r="AH164" s="2">
        <f>SUMIF(AA154:AA162,"=38216760",U154:U162)</f>
        <v>12.225600000000002</v>
      </c>
      <c r="AI164" s="2">
        <f>SUMIF(AA154:AA162,"=38216760",V154:V162)</f>
        <v>0.46419999999999995</v>
      </c>
      <c r="AJ164" s="2">
        <f>ROUND(SUMIF(AA154:AA162,"=38216760",W154:W162),2)</f>
        <v>0</v>
      </c>
      <c r="AK164" s="2">
        <f>ROUND(SUMIF(AA154:AA162,"=38216760",X154:X162),2)</f>
        <v>99.37</v>
      </c>
      <c r="AL164" s="2">
        <f>ROUND(SUMIF(AA154:AA162,"=38216760",Y154:Y162),2)</f>
        <v>63.79</v>
      </c>
      <c r="AM164" s="2"/>
      <c r="AN164" s="2"/>
      <c r="AO164" s="2">
        <f t="shared" ref="AO164:BC164" si="167">ROUND(BX164,2)</f>
        <v>0</v>
      </c>
      <c r="AP164" s="2">
        <f t="shared" si="167"/>
        <v>0</v>
      </c>
      <c r="AQ164" s="2">
        <f t="shared" si="167"/>
        <v>0</v>
      </c>
      <c r="AR164" s="2">
        <f t="shared" si="167"/>
        <v>467.56</v>
      </c>
      <c r="AS164" s="2">
        <f t="shared" si="167"/>
        <v>0</v>
      </c>
      <c r="AT164" s="2">
        <f t="shared" si="167"/>
        <v>467.56</v>
      </c>
      <c r="AU164" s="2">
        <f t="shared" si="167"/>
        <v>0</v>
      </c>
      <c r="AV164" s="2">
        <f t="shared" si="167"/>
        <v>132.53</v>
      </c>
      <c r="AW164" s="2">
        <f t="shared" si="167"/>
        <v>132.53</v>
      </c>
      <c r="AX164" s="2">
        <f t="shared" si="167"/>
        <v>0</v>
      </c>
      <c r="AY164" s="2">
        <f t="shared" si="167"/>
        <v>132.53</v>
      </c>
      <c r="AZ164" s="2">
        <f t="shared" si="167"/>
        <v>0</v>
      </c>
      <c r="BA164" s="2">
        <f t="shared" si="167"/>
        <v>0</v>
      </c>
      <c r="BB164" s="2">
        <f t="shared" si="167"/>
        <v>0</v>
      </c>
      <c r="BC164" s="2">
        <f t="shared" si="167"/>
        <v>0</v>
      </c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>
        <f>ROUND(SUMIF(AA154:AA162,"=38216760",FQ154:FQ162),2)</f>
        <v>0</v>
      </c>
      <c r="BY164" s="2">
        <f>ROUND(SUMIF(AA154:AA162,"=38216760",FR154:FR162),2)</f>
        <v>0</v>
      </c>
      <c r="BZ164" s="2">
        <f>ROUND(SUMIF(AA154:AA162,"=38216760",GL154:GL162),2)</f>
        <v>0</v>
      </c>
      <c r="CA164" s="2">
        <f>ROUND(SUMIF(AA154:AA162,"=38216760",GM154:GM162),2)</f>
        <v>467.56</v>
      </c>
      <c r="CB164" s="2">
        <f>ROUND(SUMIF(AA154:AA162,"=38216760",GN154:GN162),2)</f>
        <v>0</v>
      </c>
      <c r="CC164" s="2">
        <f>ROUND(SUMIF(AA154:AA162,"=38216760",GO154:GO162),2)</f>
        <v>467.56</v>
      </c>
      <c r="CD164" s="2">
        <f>ROUND(SUMIF(AA154:AA162,"=38216760",GP154:GP162),2)</f>
        <v>0</v>
      </c>
      <c r="CE164" s="2">
        <f>AC164-BX164</f>
        <v>132.53</v>
      </c>
      <c r="CF164" s="2">
        <f>AC164-BY164</f>
        <v>132.53</v>
      </c>
      <c r="CG164" s="2">
        <f>BX164-BZ164</f>
        <v>0</v>
      </c>
      <c r="CH164" s="2">
        <f>AC164-BX164-BY164+BZ164</f>
        <v>132.53</v>
      </c>
      <c r="CI164" s="2">
        <f>BY164-BZ164</f>
        <v>0</v>
      </c>
      <c r="CJ164" s="2">
        <f>ROUND(SUMIF(AA154:AA162,"=38216760",GX154:GX162),2)</f>
        <v>0</v>
      </c>
      <c r="CK164" s="2">
        <f>ROUND(SUMIF(AA154:AA162,"=38216760",GY154:GY162),2)</f>
        <v>0</v>
      </c>
      <c r="CL164" s="2">
        <f>ROUND(SUMIF(AA154:AA162,"=38216760",GZ154:GZ162),2)</f>
        <v>0</v>
      </c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>
        <v>0</v>
      </c>
    </row>
    <row r="166" spans="1:245">
      <c r="A166" s="4">
        <v>50</v>
      </c>
      <c r="B166" s="4">
        <v>0</v>
      </c>
      <c r="C166" s="4">
        <v>0</v>
      </c>
      <c r="D166" s="4">
        <v>1</v>
      </c>
      <c r="E166" s="4">
        <v>201</v>
      </c>
      <c r="F166" s="4">
        <f>ROUND(Source!O164,O166)</f>
        <v>304.39999999999998</v>
      </c>
      <c r="G166" s="4" t="s">
        <v>62</v>
      </c>
      <c r="H166" s="4" t="s">
        <v>63</v>
      </c>
      <c r="I166" s="4"/>
      <c r="J166" s="4"/>
      <c r="K166" s="4">
        <v>201</v>
      </c>
      <c r="L166" s="4">
        <v>1</v>
      </c>
      <c r="M166" s="4">
        <v>3</v>
      </c>
      <c r="N166" s="4" t="s">
        <v>3</v>
      </c>
      <c r="O166" s="4">
        <v>2</v>
      </c>
      <c r="P166" s="4"/>
      <c r="Q166" s="4"/>
      <c r="R166" s="4"/>
      <c r="S166" s="4"/>
      <c r="T166" s="4"/>
      <c r="U166" s="4"/>
      <c r="V166" s="4"/>
      <c r="W166" s="4"/>
    </row>
    <row r="167" spans="1:245">
      <c r="A167" s="4">
        <v>50</v>
      </c>
      <c r="B167" s="4">
        <v>0</v>
      </c>
      <c r="C167" s="4">
        <v>0</v>
      </c>
      <c r="D167" s="4">
        <v>1</v>
      </c>
      <c r="E167" s="4">
        <v>202</v>
      </c>
      <c r="F167" s="4">
        <f>ROUND(Source!P164,O167)</f>
        <v>132.53</v>
      </c>
      <c r="G167" s="4" t="s">
        <v>64</v>
      </c>
      <c r="H167" s="4" t="s">
        <v>65</v>
      </c>
      <c r="I167" s="4"/>
      <c r="J167" s="4"/>
      <c r="K167" s="4">
        <v>202</v>
      </c>
      <c r="L167" s="4">
        <v>2</v>
      </c>
      <c r="M167" s="4">
        <v>3</v>
      </c>
      <c r="N167" s="4" t="s">
        <v>3</v>
      </c>
      <c r="O167" s="4">
        <v>2</v>
      </c>
      <c r="P167" s="4"/>
      <c r="Q167" s="4"/>
      <c r="R167" s="4"/>
      <c r="S167" s="4"/>
      <c r="T167" s="4"/>
      <c r="U167" s="4"/>
      <c r="V167" s="4"/>
      <c r="W167" s="4"/>
    </row>
    <row r="168" spans="1:245">
      <c r="A168" s="4">
        <v>50</v>
      </c>
      <c r="B168" s="4">
        <v>0</v>
      </c>
      <c r="C168" s="4">
        <v>0</v>
      </c>
      <c r="D168" s="4">
        <v>1</v>
      </c>
      <c r="E168" s="4">
        <v>222</v>
      </c>
      <c r="F168" s="4">
        <f>ROUND(Source!AO164,O168)</f>
        <v>0</v>
      </c>
      <c r="G168" s="4" t="s">
        <v>66</v>
      </c>
      <c r="H168" s="4" t="s">
        <v>67</v>
      </c>
      <c r="I168" s="4"/>
      <c r="J168" s="4"/>
      <c r="K168" s="4">
        <v>222</v>
      </c>
      <c r="L168" s="4">
        <v>3</v>
      </c>
      <c r="M168" s="4">
        <v>3</v>
      </c>
      <c r="N168" s="4" t="s">
        <v>3</v>
      </c>
      <c r="O168" s="4">
        <v>2</v>
      </c>
      <c r="P168" s="4"/>
      <c r="Q168" s="4"/>
      <c r="R168" s="4"/>
      <c r="S168" s="4"/>
      <c r="T168" s="4"/>
      <c r="U168" s="4"/>
      <c r="V168" s="4"/>
      <c r="W168" s="4"/>
    </row>
    <row r="169" spans="1:245">
      <c r="A169" s="4">
        <v>50</v>
      </c>
      <c r="B169" s="4">
        <v>0</v>
      </c>
      <c r="C169" s="4">
        <v>0</v>
      </c>
      <c r="D169" s="4">
        <v>1</v>
      </c>
      <c r="E169" s="4">
        <v>225</v>
      </c>
      <c r="F169" s="4">
        <f>ROUND(Source!AV164,O169)</f>
        <v>132.53</v>
      </c>
      <c r="G169" s="4" t="s">
        <v>68</v>
      </c>
      <c r="H169" s="4" t="s">
        <v>69</v>
      </c>
      <c r="I169" s="4"/>
      <c r="J169" s="4"/>
      <c r="K169" s="4">
        <v>225</v>
      </c>
      <c r="L169" s="4">
        <v>4</v>
      </c>
      <c r="M169" s="4">
        <v>3</v>
      </c>
      <c r="N169" s="4" t="s">
        <v>3</v>
      </c>
      <c r="O169" s="4">
        <v>2</v>
      </c>
      <c r="P169" s="4"/>
      <c r="Q169" s="4"/>
      <c r="R169" s="4"/>
      <c r="S169" s="4"/>
      <c r="T169" s="4"/>
      <c r="U169" s="4"/>
      <c r="V169" s="4"/>
      <c r="W169" s="4"/>
    </row>
    <row r="170" spans="1:245">
      <c r="A170" s="4">
        <v>50</v>
      </c>
      <c r="B170" s="4">
        <v>0</v>
      </c>
      <c r="C170" s="4">
        <v>0</v>
      </c>
      <c r="D170" s="4">
        <v>1</v>
      </c>
      <c r="E170" s="4">
        <v>226</v>
      </c>
      <c r="F170" s="4">
        <f>ROUND(Source!AW164,O170)</f>
        <v>132.53</v>
      </c>
      <c r="G170" s="4" t="s">
        <v>70</v>
      </c>
      <c r="H170" s="4" t="s">
        <v>71</v>
      </c>
      <c r="I170" s="4"/>
      <c r="J170" s="4"/>
      <c r="K170" s="4">
        <v>226</v>
      </c>
      <c r="L170" s="4">
        <v>5</v>
      </c>
      <c r="M170" s="4">
        <v>3</v>
      </c>
      <c r="N170" s="4" t="s">
        <v>3</v>
      </c>
      <c r="O170" s="4">
        <v>2</v>
      </c>
      <c r="P170" s="4"/>
      <c r="Q170" s="4"/>
      <c r="R170" s="4"/>
      <c r="S170" s="4"/>
      <c r="T170" s="4"/>
      <c r="U170" s="4"/>
      <c r="V170" s="4"/>
      <c r="W170" s="4"/>
    </row>
    <row r="171" spans="1:245">
      <c r="A171" s="4">
        <v>50</v>
      </c>
      <c r="B171" s="4">
        <v>0</v>
      </c>
      <c r="C171" s="4">
        <v>0</v>
      </c>
      <c r="D171" s="4">
        <v>1</v>
      </c>
      <c r="E171" s="4">
        <v>227</v>
      </c>
      <c r="F171" s="4">
        <f>ROUND(Source!AX164,O171)</f>
        <v>0</v>
      </c>
      <c r="G171" s="4" t="s">
        <v>72</v>
      </c>
      <c r="H171" s="4" t="s">
        <v>73</v>
      </c>
      <c r="I171" s="4"/>
      <c r="J171" s="4"/>
      <c r="K171" s="4">
        <v>227</v>
      </c>
      <c r="L171" s="4">
        <v>6</v>
      </c>
      <c r="M171" s="4">
        <v>3</v>
      </c>
      <c r="N171" s="4" t="s">
        <v>3</v>
      </c>
      <c r="O171" s="4">
        <v>2</v>
      </c>
      <c r="P171" s="4"/>
      <c r="Q171" s="4"/>
      <c r="R171" s="4"/>
      <c r="S171" s="4"/>
      <c r="T171" s="4"/>
      <c r="U171" s="4"/>
      <c r="V171" s="4"/>
      <c r="W171" s="4"/>
    </row>
    <row r="172" spans="1:245">
      <c r="A172" s="4">
        <v>50</v>
      </c>
      <c r="B172" s="4">
        <v>0</v>
      </c>
      <c r="C172" s="4">
        <v>0</v>
      </c>
      <c r="D172" s="4">
        <v>1</v>
      </c>
      <c r="E172" s="4">
        <v>228</v>
      </c>
      <c r="F172" s="4">
        <f>ROUND(Source!AY164,O172)</f>
        <v>132.53</v>
      </c>
      <c r="G172" s="4" t="s">
        <v>74</v>
      </c>
      <c r="H172" s="4" t="s">
        <v>75</v>
      </c>
      <c r="I172" s="4"/>
      <c r="J172" s="4"/>
      <c r="K172" s="4">
        <v>228</v>
      </c>
      <c r="L172" s="4">
        <v>7</v>
      </c>
      <c r="M172" s="4">
        <v>3</v>
      </c>
      <c r="N172" s="4" t="s">
        <v>3</v>
      </c>
      <c r="O172" s="4">
        <v>2</v>
      </c>
      <c r="P172" s="4"/>
      <c r="Q172" s="4"/>
      <c r="R172" s="4"/>
      <c r="S172" s="4"/>
      <c r="T172" s="4"/>
      <c r="U172" s="4"/>
      <c r="V172" s="4"/>
      <c r="W172" s="4"/>
    </row>
    <row r="173" spans="1:245">
      <c r="A173" s="4">
        <v>50</v>
      </c>
      <c r="B173" s="4">
        <v>0</v>
      </c>
      <c r="C173" s="4">
        <v>0</v>
      </c>
      <c r="D173" s="4">
        <v>1</v>
      </c>
      <c r="E173" s="4">
        <v>216</v>
      </c>
      <c r="F173" s="4">
        <f>ROUND(Source!AP164,O173)</f>
        <v>0</v>
      </c>
      <c r="G173" s="4" t="s">
        <v>76</v>
      </c>
      <c r="H173" s="4" t="s">
        <v>77</v>
      </c>
      <c r="I173" s="4"/>
      <c r="J173" s="4"/>
      <c r="K173" s="4">
        <v>216</v>
      </c>
      <c r="L173" s="4">
        <v>8</v>
      </c>
      <c r="M173" s="4">
        <v>3</v>
      </c>
      <c r="N173" s="4" t="s">
        <v>3</v>
      </c>
      <c r="O173" s="4">
        <v>2</v>
      </c>
      <c r="P173" s="4"/>
      <c r="Q173" s="4"/>
      <c r="R173" s="4"/>
      <c r="S173" s="4"/>
      <c r="T173" s="4"/>
      <c r="U173" s="4"/>
      <c r="V173" s="4"/>
      <c r="W173" s="4"/>
    </row>
    <row r="174" spans="1:245">
      <c r="A174" s="4">
        <v>50</v>
      </c>
      <c r="B174" s="4">
        <v>0</v>
      </c>
      <c r="C174" s="4">
        <v>0</v>
      </c>
      <c r="D174" s="4">
        <v>1</v>
      </c>
      <c r="E174" s="4">
        <v>223</v>
      </c>
      <c r="F174" s="4">
        <f>ROUND(Source!AQ164,O174)</f>
        <v>0</v>
      </c>
      <c r="G174" s="4" t="s">
        <v>78</v>
      </c>
      <c r="H174" s="4" t="s">
        <v>79</v>
      </c>
      <c r="I174" s="4"/>
      <c r="J174" s="4"/>
      <c r="K174" s="4">
        <v>223</v>
      </c>
      <c r="L174" s="4">
        <v>9</v>
      </c>
      <c r="M174" s="4">
        <v>3</v>
      </c>
      <c r="N174" s="4" t="s">
        <v>3</v>
      </c>
      <c r="O174" s="4">
        <v>2</v>
      </c>
      <c r="P174" s="4"/>
      <c r="Q174" s="4"/>
      <c r="R174" s="4"/>
      <c r="S174" s="4"/>
      <c r="T174" s="4"/>
      <c r="U174" s="4"/>
      <c r="V174" s="4"/>
      <c r="W174" s="4"/>
    </row>
    <row r="175" spans="1:245">
      <c r="A175" s="4">
        <v>50</v>
      </c>
      <c r="B175" s="4">
        <v>0</v>
      </c>
      <c r="C175" s="4">
        <v>0</v>
      </c>
      <c r="D175" s="4">
        <v>1</v>
      </c>
      <c r="E175" s="4">
        <v>229</v>
      </c>
      <c r="F175" s="4">
        <f>ROUND(Source!AZ164,O175)</f>
        <v>0</v>
      </c>
      <c r="G175" s="4" t="s">
        <v>80</v>
      </c>
      <c r="H175" s="4" t="s">
        <v>81</v>
      </c>
      <c r="I175" s="4"/>
      <c r="J175" s="4"/>
      <c r="K175" s="4">
        <v>229</v>
      </c>
      <c r="L175" s="4">
        <v>10</v>
      </c>
      <c r="M175" s="4">
        <v>3</v>
      </c>
      <c r="N175" s="4" t="s">
        <v>3</v>
      </c>
      <c r="O175" s="4">
        <v>2</v>
      </c>
      <c r="P175" s="4"/>
      <c r="Q175" s="4"/>
      <c r="R175" s="4"/>
      <c r="S175" s="4"/>
      <c r="T175" s="4"/>
      <c r="U175" s="4"/>
      <c r="V175" s="4"/>
      <c r="W175" s="4"/>
    </row>
    <row r="176" spans="1:245">
      <c r="A176" s="4">
        <v>50</v>
      </c>
      <c r="B176" s="4">
        <v>0</v>
      </c>
      <c r="C176" s="4">
        <v>0</v>
      </c>
      <c r="D176" s="4">
        <v>1</v>
      </c>
      <c r="E176" s="4">
        <v>203</v>
      </c>
      <c r="F176" s="4">
        <f>ROUND(Source!Q164,O176)</f>
        <v>54.5</v>
      </c>
      <c r="G176" s="4" t="s">
        <v>82</v>
      </c>
      <c r="H176" s="4" t="s">
        <v>83</v>
      </c>
      <c r="I176" s="4"/>
      <c r="J176" s="4"/>
      <c r="K176" s="4">
        <v>203</v>
      </c>
      <c r="L176" s="4">
        <v>11</v>
      </c>
      <c r="M176" s="4">
        <v>3</v>
      </c>
      <c r="N176" s="4" t="s">
        <v>3</v>
      </c>
      <c r="O176" s="4">
        <v>2</v>
      </c>
      <c r="P176" s="4"/>
      <c r="Q176" s="4"/>
      <c r="R176" s="4"/>
      <c r="S176" s="4"/>
      <c r="T176" s="4"/>
      <c r="U176" s="4"/>
      <c r="V176" s="4"/>
      <c r="W176" s="4"/>
    </row>
    <row r="177" spans="1:23">
      <c r="A177" s="4">
        <v>50</v>
      </c>
      <c r="B177" s="4">
        <v>0</v>
      </c>
      <c r="C177" s="4">
        <v>0</v>
      </c>
      <c r="D177" s="4">
        <v>1</v>
      </c>
      <c r="E177" s="4">
        <v>231</v>
      </c>
      <c r="F177" s="4">
        <f>ROUND(Source!BB164,O177)</f>
        <v>0</v>
      </c>
      <c r="G177" s="4" t="s">
        <v>84</v>
      </c>
      <c r="H177" s="4" t="s">
        <v>85</v>
      </c>
      <c r="I177" s="4"/>
      <c r="J177" s="4"/>
      <c r="K177" s="4">
        <v>231</v>
      </c>
      <c r="L177" s="4">
        <v>12</v>
      </c>
      <c r="M177" s="4">
        <v>3</v>
      </c>
      <c r="N177" s="4" t="s">
        <v>3</v>
      </c>
      <c r="O177" s="4">
        <v>2</v>
      </c>
      <c r="P177" s="4"/>
      <c r="Q177" s="4"/>
      <c r="R177" s="4"/>
      <c r="S177" s="4"/>
      <c r="T177" s="4"/>
      <c r="U177" s="4"/>
      <c r="V177" s="4"/>
      <c r="W177" s="4"/>
    </row>
    <row r="178" spans="1:23">
      <c r="A178" s="4">
        <v>50</v>
      </c>
      <c r="B178" s="4">
        <v>0</v>
      </c>
      <c r="C178" s="4">
        <v>0</v>
      </c>
      <c r="D178" s="4">
        <v>1</v>
      </c>
      <c r="E178" s="4">
        <v>204</v>
      </c>
      <c r="F178" s="4">
        <f>ROUND(Source!R164,O178)</f>
        <v>5.3</v>
      </c>
      <c r="G178" s="4" t="s">
        <v>86</v>
      </c>
      <c r="H178" s="4" t="s">
        <v>87</v>
      </c>
      <c r="I178" s="4"/>
      <c r="J178" s="4"/>
      <c r="K178" s="4">
        <v>204</v>
      </c>
      <c r="L178" s="4">
        <v>13</v>
      </c>
      <c r="M178" s="4">
        <v>3</v>
      </c>
      <c r="N178" s="4" t="s">
        <v>3</v>
      </c>
      <c r="O178" s="4">
        <v>2</v>
      </c>
      <c r="P178" s="4"/>
      <c r="Q178" s="4"/>
      <c r="R178" s="4"/>
      <c r="S178" s="4"/>
      <c r="T178" s="4"/>
      <c r="U178" s="4"/>
      <c r="V178" s="4"/>
      <c r="W178" s="4"/>
    </row>
    <row r="179" spans="1:23">
      <c r="A179" s="4">
        <v>50</v>
      </c>
      <c r="B179" s="4">
        <v>0</v>
      </c>
      <c r="C179" s="4">
        <v>0</v>
      </c>
      <c r="D179" s="4">
        <v>1</v>
      </c>
      <c r="E179" s="4">
        <v>205</v>
      </c>
      <c r="F179" s="4">
        <f>ROUND(Source!S164,O179)</f>
        <v>117.37</v>
      </c>
      <c r="G179" s="4" t="s">
        <v>88</v>
      </c>
      <c r="H179" s="4" t="s">
        <v>89</v>
      </c>
      <c r="I179" s="4"/>
      <c r="J179" s="4"/>
      <c r="K179" s="4">
        <v>205</v>
      </c>
      <c r="L179" s="4">
        <v>14</v>
      </c>
      <c r="M179" s="4">
        <v>3</v>
      </c>
      <c r="N179" s="4" t="s">
        <v>3</v>
      </c>
      <c r="O179" s="4">
        <v>2</v>
      </c>
      <c r="P179" s="4"/>
      <c r="Q179" s="4"/>
      <c r="R179" s="4"/>
      <c r="S179" s="4"/>
      <c r="T179" s="4"/>
      <c r="U179" s="4"/>
      <c r="V179" s="4"/>
      <c r="W179" s="4"/>
    </row>
    <row r="180" spans="1:23">
      <c r="A180" s="4">
        <v>50</v>
      </c>
      <c r="B180" s="4">
        <v>0</v>
      </c>
      <c r="C180" s="4">
        <v>0</v>
      </c>
      <c r="D180" s="4">
        <v>1</v>
      </c>
      <c r="E180" s="4">
        <v>232</v>
      </c>
      <c r="F180" s="4">
        <f>ROUND(Source!BC164,O180)</f>
        <v>0</v>
      </c>
      <c r="G180" s="4" t="s">
        <v>90</v>
      </c>
      <c r="H180" s="4" t="s">
        <v>91</v>
      </c>
      <c r="I180" s="4"/>
      <c r="J180" s="4"/>
      <c r="K180" s="4">
        <v>232</v>
      </c>
      <c r="L180" s="4">
        <v>15</v>
      </c>
      <c r="M180" s="4">
        <v>3</v>
      </c>
      <c r="N180" s="4" t="s">
        <v>3</v>
      </c>
      <c r="O180" s="4">
        <v>2</v>
      </c>
      <c r="P180" s="4"/>
      <c r="Q180" s="4"/>
      <c r="R180" s="4"/>
      <c r="S180" s="4"/>
      <c r="T180" s="4"/>
      <c r="U180" s="4"/>
      <c r="V180" s="4"/>
      <c r="W180" s="4"/>
    </row>
    <row r="181" spans="1:23">
      <c r="A181" s="4">
        <v>50</v>
      </c>
      <c r="B181" s="4">
        <v>0</v>
      </c>
      <c r="C181" s="4">
        <v>0</v>
      </c>
      <c r="D181" s="4">
        <v>1</v>
      </c>
      <c r="E181" s="4">
        <v>214</v>
      </c>
      <c r="F181" s="4">
        <f>ROUND(Source!AS164,O181)</f>
        <v>0</v>
      </c>
      <c r="G181" s="4" t="s">
        <v>92</v>
      </c>
      <c r="H181" s="4" t="s">
        <v>93</v>
      </c>
      <c r="I181" s="4"/>
      <c r="J181" s="4"/>
      <c r="K181" s="4">
        <v>214</v>
      </c>
      <c r="L181" s="4">
        <v>16</v>
      </c>
      <c r="M181" s="4">
        <v>3</v>
      </c>
      <c r="N181" s="4" t="s">
        <v>3</v>
      </c>
      <c r="O181" s="4">
        <v>2</v>
      </c>
      <c r="P181" s="4"/>
      <c r="Q181" s="4"/>
      <c r="R181" s="4"/>
      <c r="S181" s="4"/>
      <c r="T181" s="4"/>
      <c r="U181" s="4"/>
      <c r="V181" s="4"/>
      <c r="W181" s="4"/>
    </row>
    <row r="182" spans="1:23">
      <c r="A182" s="4">
        <v>50</v>
      </c>
      <c r="B182" s="4">
        <v>0</v>
      </c>
      <c r="C182" s="4">
        <v>0</v>
      </c>
      <c r="D182" s="4">
        <v>1</v>
      </c>
      <c r="E182" s="4">
        <v>215</v>
      </c>
      <c r="F182" s="4">
        <f>ROUND(Source!AT164,O182)</f>
        <v>467.56</v>
      </c>
      <c r="G182" s="4" t="s">
        <v>94</v>
      </c>
      <c r="H182" s="4" t="s">
        <v>95</v>
      </c>
      <c r="I182" s="4"/>
      <c r="J182" s="4"/>
      <c r="K182" s="4">
        <v>215</v>
      </c>
      <c r="L182" s="4">
        <v>17</v>
      </c>
      <c r="M182" s="4">
        <v>3</v>
      </c>
      <c r="N182" s="4" t="s">
        <v>3</v>
      </c>
      <c r="O182" s="4">
        <v>2</v>
      </c>
      <c r="P182" s="4"/>
      <c r="Q182" s="4"/>
      <c r="R182" s="4"/>
      <c r="S182" s="4"/>
      <c r="T182" s="4"/>
      <c r="U182" s="4"/>
      <c r="V182" s="4"/>
      <c r="W182" s="4"/>
    </row>
    <row r="183" spans="1:23">
      <c r="A183" s="4">
        <v>50</v>
      </c>
      <c r="B183" s="4">
        <v>0</v>
      </c>
      <c r="C183" s="4">
        <v>0</v>
      </c>
      <c r="D183" s="4">
        <v>1</v>
      </c>
      <c r="E183" s="4">
        <v>217</v>
      </c>
      <c r="F183" s="4">
        <f>ROUND(Source!AU164,O183)</f>
        <v>0</v>
      </c>
      <c r="G183" s="4" t="s">
        <v>96</v>
      </c>
      <c r="H183" s="4" t="s">
        <v>97</v>
      </c>
      <c r="I183" s="4"/>
      <c r="J183" s="4"/>
      <c r="K183" s="4">
        <v>217</v>
      </c>
      <c r="L183" s="4">
        <v>18</v>
      </c>
      <c r="M183" s="4">
        <v>3</v>
      </c>
      <c r="N183" s="4" t="s">
        <v>3</v>
      </c>
      <c r="O183" s="4">
        <v>2</v>
      </c>
      <c r="P183" s="4"/>
      <c r="Q183" s="4"/>
      <c r="R183" s="4"/>
      <c r="S183" s="4"/>
      <c r="T183" s="4"/>
      <c r="U183" s="4"/>
      <c r="V183" s="4"/>
      <c r="W183" s="4"/>
    </row>
    <row r="184" spans="1:23">
      <c r="A184" s="4">
        <v>50</v>
      </c>
      <c r="B184" s="4">
        <v>0</v>
      </c>
      <c r="C184" s="4">
        <v>0</v>
      </c>
      <c r="D184" s="4">
        <v>1</v>
      </c>
      <c r="E184" s="4">
        <v>230</v>
      </c>
      <c r="F184" s="4">
        <f>ROUND(Source!BA164,O184)</f>
        <v>0</v>
      </c>
      <c r="G184" s="4" t="s">
        <v>98</v>
      </c>
      <c r="H184" s="4" t="s">
        <v>99</v>
      </c>
      <c r="I184" s="4"/>
      <c r="J184" s="4"/>
      <c r="K184" s="4">
        <v>230</v>
      </c>
      <c r="L184" s="4">
        <v>19</v>
      </c>
      <c r="M184" s="4">
        <v>3</v>
      </c>
      <c r="N184" s="4" t="s">
        <v>3</v>
      </c>
      <c r="O184" s="4">
        <v>2</v>
      </c>
      <c r="P184" s="4"/>
      <c r="Q184" s="4"/>
      <c r="R184" s="4"/>
      <c r="S184" s="4"/>
      <c r="T184" s="4"/>
      <c r="U184" s="4"/>
      <c r="V184" s="4"/>
      <c r="W184" s="4"/>
    </row>
    <row r="185" spans="1:23">
      <c r="A185" s="4">
        <v>50</v>
      </c>
      <c r="B185" s="4">
        <v>0</v>
      </c>
      <c r="C185" s="4">
        <v>0</v>
      </c>
      <c r="D185" s="4">
        <v>1</v>
      </c>
      <c r="E185" s="4">
        <v>206</v>
      </c>
      <c r="F185" s="4">
        <f>ROUND(Source!T164,O185)</f>
        <v>0</v>
      </c>
      <c r="G185" s="4" t="s">
        <v>100</v>
      </c>
      <c r="H185" s="4" t="s">
        <v>101</v>
      </c>
      <c r="I185" s="4"/>
      <c r="J185" s="4"/>
      <c r="K185" s="4">
        <v>206</v>
      </c>
      <c r="L185" s="4">
        <v>20</v>
      </c>
      <c r="M185" s="4">
        <v>3</v>
      </c>
      <c r="N185" s="4" t="s">
        <v>3</v>
      </c>
      <c r="O185" s="4">
        <v>2</v>
      </c>
      <c r="P185" s="4"/>
      <c r="Q185" s="4"/>
      <c r="R185" s="4"/>
      <c r="S185" s="4"/>
      <c r="T185" s="4"/>
      <c r="U185" s="4"/>
      <c r="V185" s="4"/>
      <c r="W185" s="4"/>
    </row>
    <row r="186" spans="1:23">
      <c r="A186" s="4">
        <v>50</v>
      </c>
      <c r="B186" s="4">
        <v>0</v>
      </c>
      <c r="C186" s="4">
        <v>0</v>
      </c>
      <c r="D186" s="4">
        <v>1</v>
      </c>
      <c r="E186" s="4">
        <v>207</v>
      </c>
      <c r="F186" s="4">
        <f>Source!U164</f>
        <v>12.225600000000002</v>
      </c>
      <c r="G186" s="4" t="s">
        <v>102</v>
      </c>
      <c r="H186" s="4" t="s">
        <v>103</v>
      </c>
      <c r="I186" s="4"/>
      <c r="J186" s="4"/>
      <c r="K186" s="4">
        <v>207</v>
      </c>
      <c r="L186" s="4">
        <v>21</v>
      </c>
      <c r="M186" s="4">
        <v>3</v>
      </c>
      <c r="N186" s="4" t="s">
        <v>3</v>
      </c>
      <c r="O186" s="4">
        <v>-1</v>
      </c>
      <c r="P186" s="4"/>
      <c r="Q186" s="4"/>
      <c r="R186" s="4"/>
      <c r="S186" s="4"/>
      <c r="T186" s="4"/>
      <c r="U186" s="4"/>
      <c r="V186" s="4"/>
      <c r="W186" s="4"/>
    </row>
    <row r="187" spans="1:23">
      <c r="A187" s="4">
        <v>50</v>
      </c>
      <c r="B187" s="4">
        <v>0</v>
      </c>
      <c r="C187" s="4">
        <v>0</v>
      </c>
      <c r="D187" s="4">
        <v>1</v>
      </c>
      <c r="E187" s="4">
        <v>208</v>
      </c>
      <c r="F187" s="4">
        <f>Source!V164</f>
        <v>0.46419999999999995</v>
      </c>
      <c r="G187" s="4" t="s">
        <v>104</v>
      </c>
      <c r="H187" s="4" t="s">
        <v>105</v>
      </c>
      <c r="I187" s="4"/>
      <c r="J187" s="4"/>
      <c r="K187" s="4">
        <v>208</v>
      </c>
      <c r="L187" s="4">
        <v>22</v>
      </c>
      <c r="M187" s="4">
        <v>3</v>
      </c>
      <c r="N187" s="4" t="s">
        <v>3</v>
      </c>
      <c r="O187" s="4">
        <v>-1</v>
      </c>
      <c r="P187" s="4"/>
      <c r="Q187" s="4"/>
      <c r="R187" s="4"/>
      <c r="S187" s="4"/>
      <c r="T187" s="4"/>
      <c r="U187" s="4"/>
      <c r="V187" s="4"/>
      <c r="W187" s="4"/>
    </row>
    <row r="188" spans="1:23">
      <c r="A188" s="4">
        <v>50</v>
      </c>
      <c r="B188" s="4">
        <v>0</v>
      </c>
      <c r="C188" s="4">
        <v>0</v>
      </c>
      <c r="D188" s="4">
        <v>1</v>
      </c>
      <c r="E188" s="4">
        <v>209</v>
      </c>
      <c r="F188" s="4">
        <f>ROUND(Source!W164,O188)</f>
        <v>0</v>
      </c>
      <c r="G188" s="4" t="s">
        <v>106</v>
      </c>
      <c r="H188" s="4" t="s">
        <v>107</v>
      </c>
      <c r="I188" s="4"/>
      <c r="J188" s="4"/>
      <c r="K188" s="4">
        <v>209</v>
      </c>
      <c r="L188" s="4">
        <v>23</v>
      </c>
      <c r="M188" s="4">
        <v>3</v>
      </c>
      <c r="N188" s="4" t="s">
        <v>3</v>
      </c>
      <c r="O188" s="4">
        <v>2</v>
      </c>
      <c r="P188" s="4"/>
      <c r="Q188" s="4"/>
      <c r="R188" s="4"/>
      <c r="S188" s="4"/>
      <c r="T188" s="4"/>
      <c r="U188" s="4"/>
      <c r="V188" s="4"/>
      <c r="W188" s="4"/>
    </row>
    <row r="189" spans="1:23">
      <c r="A189" s="4">
        <v>50</v>
      </c>
      <c r="B189" s="4">
        <v>0</v>
      </c>
      <c r="C189" s="4">
        <v>0</v>
      </c>
      <c r="D189" s="4">
        <v>1</v>
      </c>
      <c r="E189" s="4">
        <v>210</v>
      </c>
      <c r="F189" s="4">
        <f>ROUND(Source!X164,O189)</f>
        <v>99.37</v>
      </c>
      <c r="G189" s="4" t="s">
        <v>108</v>
      </c>
      <c r="H189" s="4" t="s">
        <v>109</v>
      </c>
      <c r="I189" s="4"/>
      <c r="J189" s="4"/>
      <c r="K189" s="4">
        <v>210</v>
      </c>
      <c r="L189" s="4">
        <v>24</v>
      </c>
      <c r="M189" s="4">
        <v>3</v>
      </c>
      <c r="N189" s="4" t="s">
        <v>3</v>
      </c>
      <c r="O189" s="4">
        <v>2</v>
      </c>
      <c r="P189" s="4"/>
      <c r="Q189" s="4"/>
      <c r="R189" s="4"/>
      <c r="S189" s="4"/>
      <c r="T189" s="4"/>
      <c r="U189" s="4"/>
      <c r="V189" s="4"/>
      <c r="W189" s="4"/>
    </row>
    <row r="190" spans="1:23">
      <c r="A190" s="4">
        <v>50</v>
      </c>
      <c r="B190" s="4">
        <v>0</v>
      </c>
      <c r="C190" s="4">
        <v>0</v>
      </c>
      <c r="D190" s="4">
        <v>1</v>
      </c>
      <c r="E190" s="4">
        <v>211</v>
      </c>
      <c r="F190" s="4">
        <f>ROUND(Source!Y164,O190)</f>
        <v>63.79</v>
      </c>
      <c r="G190" s="4" t="s">
        <v>110</v>
      </c>
      <c r="H190" s="4" t="s">
        <v>111</v>
      </c>
      <c r="I190" s="4"/>
      <c r="J190" s="4"/>
      <c r="K190" s="4">
        <v>211</v>
      </c>
      <c r="L190" s="4">
        <v>25</v>
      </c>
      <c r="M190" s="4">
        <v>3</v>
      </c>
      <c r="N190" s="4" t="s">
        <v>3</v>
      </c>
      <c r="O190" s="4">
        <v>2</v>
      </c>
      <c r="P190" s="4"/>
      <c r="Q190" s="4"/>
      <c r="R190" s="4"/>
      <c r="S190" s="4"/>
      <c r="T190" s="4"/>
      <c r="U190" s="4"/>
      <c r="V190" s="4"/>
      <c r="W190" s="4"/>
    </row>
    <row r="191" spans="1:23">
      <c r="A191" s="4">
        <v>50</v>
      </c>
      <c r="B191" s="4">
        <v>0</v>
      </c>
      <c r="C191" s="4">
        <v>0</v>
      </c>
      <c r="D191" s="4">
        <v>1</v>
      </c>
      <c r="E191" s="4">
        <v>224</v>
      </c>
      <c r="F191" s="4">
        <f>ROUND(Source!AR164,O191)</f>
        <v>467.56</v>
      </c>
      <c r="G191" s="4" t="s">
        <v>112</v>
      </c>
      <c r="H191" s="4" t="s">
        <v>113</v>
      </c>
      <c r="I191" s="4"/>
      <c r="J191" s="4"/>
      <c r="K191" s="4">
        <v>224</v>
      </c>
      <c r="L191" s="4">
        <v>26</v>
      </c>
      <c r="M191" s="4">
        <v>3</v>
      </c>
      <c r="N191" s="4" t="s">
        <v>3</v>
      </c>
      <c r="O191" s="4">
        <v>2</v>
      </c>
      <c r="P191" s="4"/>
      <c r="Q191" s="4"/>
      <c r="R191" s="4"/>
      <c r="S191" s="4"/>
      <c r="T191" s="4"/>
      <c r="U191" s="4"/>
      <c r="V191" s="4"/>
      <c r="W191" s="4"/>
    </row>
    <row r="192" spans="1:23">
      <c r="A192" s="4">
        <v>50</v>
      </c>
      <c r="B192" s="4">
        <v>1</v>
      </c>
      <c r="C192" s="4">
        <v>0</v>
      </c>
      <c r="D192" s="4">
        <v>2</v>
      </c>
      <c r="E192" s="4">
        <v>0</v>
      </c>
      <c r="F192" s="4">
        <f>ROUND(F191*6.65,O192)</f>
        <v>3109.27</v>
      </c>
      <c r="G192" s="4" t="s">
        <v>114</v>
      </c>
      <c r="H192" s="4" t="s">
        <v>174</v>
      </c>
      <c r="I192" s="4"/>
      <c r="J192" s="4"/>
      <c r="K192" s="4">
        <v>212</v>
      </c>
      <c r="L192" s="4">
        <v>27</v>
      </c>
      <c r="M192" s="4">
        <v>0</v>
      </c>
      <c r="N192" s="4" t="s">
        <v>3</v>
      </c>
      <c r="O192" s="4">
        <v>2</v>
      </c>
      <c r="P192" s="4"/>
      <c r="Q192" s="4"/>
      <c r="R192" s="4"/>
      <c r="S192" s="4"/>
      <c r="T192" s="4"/>
      <c r="U192" s="4"/>
      <c r="V192" s="4"/>
      <c r="W192" s="4"/>
    </row>
    <row r="194" spans="1:245">
      <c r="A194" s="1">
        <v>5</v>
      </c>
      <c r="B194" s="1">
        <v>1</v>
      </c>
      <c r="C194" s="1"/>
      <c r="D194" s="1">
        <f>ROW(A206)</f>
        <v>206</v>
      </c>
      <c r="E194" s="1"/>
      <c r="F194" s="1" t="s">
        <v>15</v>
      </c>
      <c r="G194" s="1" t="s">
        <v>116</v>
      </c>
      <c r="H194" s="1" t="s">
        <v>3</v>
      </c>
      <c r="I194" s="1">
        <v>0</v>
      </c>
      <c r="J194" s="1"/>
      <c r="K194" s="1">
        <v>0</v>
      </c>
      <c r="L194" s="1"/>
      <c r="M194" s="1"/>
      <c r="N194" s="1"/>
      <c r="O194" s="1"/>
      <c r="P194" s="1"/>
      <c r="Q194" s="1"/>
      <c r="R194" s="1"/>
      <c r="S194" s="1"/>
      <c r="T194" s="1"/>
      <c r="U194" s="1" t="s">
        <v>3</v>
      </c>
      <c r="V194" s="1">
        <v>0</v>
      </c>
      <c r="W194" s="1"/>
      <c r="X194" s="1"/>
      <c r="Y194" s="1"/>
      <c r="Z194" s="1"/>
      <c r="AA194" s="1"/>
      <c r="AB194" s="1" t="s">
        <v>3</v>
      </c>
      <c r="AC194" s="1" t="s">
        <v>3</v>
      </c>
      <c r="AD194" s="1" t="s">
        <v>3</v>
      </c>
      <c r="AE194" s="1" t="s">
        <v>3</v>
      </c>
      <c r="AF194" s="1" t="s">
        <v>3</v>
      </c>
      <c r="AG194" s="1" t="s">
        <v>3</v>
      </c>
      <c r="AH194" s="1"/>
      <c r="AI194" s="1"/>
      <c r="AJ194" s="1"/>
      <c r="AK194" s="1"/>
      <c r="AL194" s="1"/>
      <c r="AM194" s="1"/>
      <c r="AN194" s="1"/>
      <c r="AO194" s="1"/>
      <c r="AP194" s="1" t="s">
        <v>3</v>
      </c>
      <c r="AQ194" s="1" t="s">
        <v>3</v>
      </c>
      <c r="AR194" s="1" t="s">
        <v>3</v>
      </c>
      <c r="AS194" s="1"/>
      <c r="AT194" s="1"/>
      <c r="AU194" s="1"/>
      <c r="AV194" s="1"/>
      <c r="AW194" s="1"/>
      <c r="AX194" s="1"/>
      <c r="AY194" s="1"/>
      <c r="AZ194" s="1" t="s">
        <v>3</v>
      </c>
      <c r="BA194" s="1"/>
      <c r="BB194" s="1" t="s">
        <v>3</v>
      </c>
      <c r="BC194" s="1" t="s">
        <v>3</v>
      </c>
      <c r="BD194" s="1" t="s">
        <v>3</v>
      </c>
      <c r="BE194" s="1" t="s">
        <v>3</v>
      </c>
      <c r="BF194" s="1" t="s">
        <v>3</v>
      </c>
      <c r="BG194" s="1" t="s">
        <v>3</v>
      </c>
      <c r="BH194" s="1" t="s">
        <v>3</v>
      </c>
      <c r="BI194" s="1" t="s">
        <v>3</v>
      </c>
      <c r="BJ194" s="1" t="s">
        <v>3</v>
      </c>
      <c r="BK194" s="1" t="s">
        <v>3</v>
      </c>
      <c r="BL194" s="1" t="s">
        <v>3</v>
      </c>
      <c r="BM194" s="1" t="s">
        <v>3</v>
      </c>
      <c r="BN194" s="1" t="s">
        <v>3</v>
      </c>
      <c r="BO194" s="1" t="s">
        <v>3</v>
      </c>
      <c r="BP194" s="1" t="s">
        <v>3</v>
      </c>
      <c r="BQ194" s="1"/>
      <c r="BR194" s="1"/>
      <c r="BS194" s="1"/>
      <c r="BT194" s="1"/>
      <c r="BU194" s="1"/>
      <c r="BV194" s="1"/>
      <c r="BW194" s="1"/>
      <c r="BX194" s="1">
        <v>0</v>
      </c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>
        <v>0</v>
      </c>
    </row>
    <row r="196" spans="1:245">
      <c r="A196" s="2">
        <v>52</v>
      </c>
      <c r="B196" s="2">
        <f t="shared" ref="B196:G196" si="168">B206</f>
        <v>1</v>
      </c>
      <c r="C196" s="2">
        <f t="shared" si="168"/>
        <v>5</v>
      </c>
      <c r="D196" s="2">
        <f t="shared" si="168"/>
        <v>194</v>
      </c>
      <c r="E196" s="2">
        <f t="shared" si="168"/>
        <v>0</v>
      </c>
      <c r="F196" s="2" t="str">
        <f t="shared" si="168"/>
        <v>Новый подраздел</v>
      </c>
      <c r="G196" s="2" t="str">
        <f t="shared" si="168"/>
        <v>2. Материалы, неучтенные ценником</v>
      </c>
      <c r="H196" s="2"/>
      <c r="I196" s="2"/>
      <c r="J196" s="2"/>
      <c r="K196" s="2"/>
      <c r="L196" s="2"/>
      <c r="M196" s="2"/>
      <c r="N196" s="2"/>
      <c r="O196" s="2">
        <f t="shared" ref="O196:AT196" si="169">O206</f>
        <v>4303.46</v>
      </c>
      <c r="P196" s="2">
        <f t="shared" si="169"/>
        <v>4303.46</v>
      </c>
      <c r="Q196" s="2">
        <f t="shared" si="169"/>
        <v>0</v>
      </c>
      <c r="R196" s="2">
        <f t="shared" si="169"/>
        <v>0</v>
      </c>
      <c r="S196" s="2">
        <f t="shared" si="169"/>
        <v>0</v>
      </c>
      <c r="T196" s="2">
        <f t="shared" si="169"/>
        <v>0</v>
      </c>
      <c r="U196" s="2">
        <f t="shared" si="169"/>
        <v>0</v>
      </c>
      <c r="V196" s="2">
        <f t="shared" si="169"/>
        <v>0</v>
      </c>
      <c r="W196" s="2">
        <f t="shared" si="169"/>
        <v>0</v>
      </c>
      <c r="X196" s="2">
        <f t="shared" si="169"/>
        <v>0</v>
      </c>
      <c r="Y196" s="2">
        <f t="shared" si="169"/>
        <v>0</v>
      </c>
      <c r="Z196" s="2">
        <f t="shared" si="169"/>
        <v>0</v>
      </c>
      <c r="AA196" s="2">
        <f t="shared" si="169"/>
        <v>0</v>
      </c>
      <c r="AB196" s="2">
        <f t="shared" si="169"/>
        <v>4303.46</v>
      </c>
      <c r="AC196" s="2">
        <f t="shared" si="169"/>
        <v>4303.46</v>
      </c>
      <c r="AD196" s="2">
        <f t="shared" si="169"/>
        <v>0</v>
      </c>
      <c r="AE196" s="2">
        <f t="shared" si="169"/>
        <v>0</v>
      </c>
      <c r="AF196" s="2">
        <f t="shared" si="169"/>
        <v>0</v>
      </c>
      <c r="AG196" s="2">
        <f t="shared" si="169"/>
        <v>0</v>
      </c>
      <c r="AH196" s="2">
        <f t="shared" si="169"/>
        <v>0</v>
      </c>
      <c r="AI196" s="2">
        <f t="shared" si="169"/>
        <v>0</v>
      </c>
      <c r="AJ196" s="2">
        <f t="shared" si="169"/>
        <v>0</v>
      </c>
      <c r="AK196" s="2">
        <f t="shared" si="169"/>
        <v>0</v>
      </c>
      <c r="AL196" s="2">
        <f t="shared" si="169"/>
        <v>0</v>
      </c>
      <c r="AM196" s="2">
        <f t="shared" si="169"/>
        <v>0</v>
      </c>
      <c r="AN196" s="2">
        <f t="shared" si="169"/>
        <v>0</v>
      </c>
      <c r="AO196" s="2">
        <f t="shared" si="169"/>
        <v>0</v>
      </c>
      <c r="AP196" s="2">
        <f t="shared" si="169"/>
        <v>3895.2</v>
      </c>
      <c r="AQ196" s="2">
        <f t="shared" si="169"/>
        <v>0</v>
      </c>
      <c r="AR196" s="2">
        <f t="shared" si="169"/>
        <v>4303.46</v>
      </c>
      <c r="AS196" s="2">
        <f t="shared" si="169"/>
        <v>25.73</v>
      </c>
      <c r="AT196" s="2">
        <f t="shared" si="169"/>
        <v>382.53</v>
      </c>
      <c r="AU196" s="2">
        <f t="shared" ref="AU196:BZ196" si="170">AU206</f>
        <v>0</v>
      </c>
      <c r="AV196" s="2">
        <f t="shared" si="170"/>
        <v>4303.46</v>
      </c>
      <c r="AW196" s="2">
        <f t="shared" si="170"/>
        <v>408.26</v>
      </c>
      <c r="AX196" s="2">
        <f t="shared" si="170"/>
        <v>0</v>
      </c>
      <c r="AY196" s="2">
        <f t="shared" si="170"/>
        <v>408.26</v>
      </c>
      <c r="AZ196" s="2">
        <f t="shared" si="170"/>
        <v>3895.2</v>
      </c>
      <c r="BA196" s="2">
        <f t="shared" si="170"/>
        <v>0</v>
      </c>
      <c r="BB196" s="2">
        <f t="shared" si="170"/>
        <v>0</v>
      </c>
      <c r="BC196" s="2">
        <f t="shared" si="170"/>
        <v>0</v>
      </c>
      <c r="BD196" s="2">
        <f t="shared" si="170"/>
        <v>0</v>
      </c>
      <c r="BE196" s="2">
        <f t="shared" si="170"/>
        <v>0</v>
      </c>
      <c r="BF196" s="2">
        <f t="shared" si="170"/>
        <v>0</v>
      </c>
      <c r="BG196" s="2">
        <f t="shared" si="170"/>
        <v>0</v>
      </c>
      <c r="BH196" s="2">
        <f t="shared" si="170"/>
        <v>0</v>
      </c>
      <c r="BI196" s="2">
        <f t="shared" si="170"/>
        <v>0</v>
      </c>
      <c r="BJ196" s="2">
        <f t="shared" si="170"/>
        <v>0</v>
      </c>
      <c r="BK196" s="2">
        <f t="shared" si="170"/>
        <v>0</v>
      </c>
      <c r="BL196" s="2">
        <f t="shared" si="170"/>
        <v>0</v>
      </c>
      <c r="BM196" s="2">
        <f t="shared" si="170"/>
        <v>0</v>
      </c>
      <c r="BN196" s="2">
        <f t="shared" si="170"/>
        <v>0</v>
      </c>
      <c r="BO196" s="2">
        <f t="shared" si="170"/>
        <v>0</v>
      </c>
      <c r="BP196" s="2">
        <f t="shared" si="170"/>
        <v>0</v>
      </c>
      <c r="BQ196" s="2">
        <f t="shared" si="170"/>
        <v>0</v>
      </c>
      <c r="BR196" s="2">
        <f t="shared" si="170"/>
        <v>0</v>
      </c>
      <c r="BS196" s="2">
        <f t="shared" si="170"/>
        <v>0</v>
      </c>
      <c r="BT196" s="2">
        <f t="shared" si="170"/>
        <v>0</v>
      </c>
      <c r="BU196" s="2">
        <f t="shared" si="170"/>
        <v>0</v>
      </c>
      <c r="BV196" s="2">
        <f t="shared" si="170"/>
        <v>0</v>
      </c>
      <c r="BW196" s="2">
        <f t="shared" si="170"/>
        <v>0</v>
      </c>
      <c r="BX196" s="2">
        <f t="shared" si="170"/>
        <v>0</v>
      </c>
      <c r="BY196" s="2">
        <f t="shared" si="170"/>
        <v>3895.2</v>
      </c>
      <c r="BZ196" s="2">
        <f t="shared" si="170"/>
        <v>0</v>
      </c>
      <c r="CA196" s="2">
        <f t="shared" ref="CA196:DF196" si="171">CA206</f>
        <v>4303.46</v>
      </c>
      <c r="CB196" s="2">
        <f t="shared" si="171"/>
        <v>25.73</v>
      </c>
      <c r="CC196" s="2">
        <f t="shared" si="171"/>
        <v>382.53</v>
      </c>
      <c r="CD196" s="2">
        <f t="shared" si="171"/>
        <v>0</v>
      </c>
      <c r="CE196" s="2">
        <f t="shared" si="171"/>
        <v>4303.46</v>
      </c>
      <c r="CF196" s="2">
        <f t="shared" si="171"/>
        <v>408.26000000000022</v>
      </c>
      <c r="CG196" s="2">
        <f t="shared" si="171"/>
        <v>0</v>
      </c>
      <c r="CH196" s="2">
        <f t="shared" si="171"/>
        <v>408.26000000000022</v>
      </c>
      <c r="CI196" s="2">
        <f t="shared" si="171"/>
        <v>3895.2</v>
      </c>
      <c r="CJ196" s="2">
        <f t="shared" si="171"/>
        <v>0</v>
      </c>
      <c r="CK196" s="2">
        <f t="shared" si="171"/>
        <v>0</v>
      </c>
      <c r="CL196" s="2">
        <f t="shared" si="171"/>
        <v>0</v>
      </c>
      <c r="CM196" s="2">
        <f t="shared" si="171"/>
        <v>0</v>
      </c>
      <c r="CN196" s="2">
        <f t="shared" si="171"/>
        <v>0</v>
      </c>
      <c r="CO196" s="2">
        <f t="shared" si="171"/>
        <v>0</v>
      </c>
      <c r="CP196" s="2">
        <f t="shared" si="171"/>
        <v>0</v>
      </c>
      <c r="CQ196" s="2">
        <f t="shared" si="171"/>
        <v>0</v>
      </c>
      <c r="CR196" s="2">
        <f t="shared" si="171"/>
        <v>0</v>
      </c>
      <c r="CS196" s="2">
        <f t="shared" si="171"/>
        <v>0</v>
      </c>
      <c r="CT196" s="2">
        <f t="shared" si="171"/>
        <v>0</v>
      </c>
      <c r="CU196" s="2">
        <f t="shared" si="171"/>
        <v>0</v>
      </c>
      <c r="CV196" s="2">
        <f t="shared" si="171"/>
        <v>0</v>
      </c>
      <c r="CW196" s="2">
        <f t="shared" si="171"/>
        <v>0</v>
      </c>
      <c r="CX196" s="2">
        <f t="shared" si="171"/>
        <v>0</v>
      </c>
      <c r="CY196" s="2">
        <f t="shared" si="171"/>
        <v>0</v>
      </c>
      <c r="CZ196" s="2">
        <f t="shared" si="171"/>
        <v>0</v>
      </c>
      <c r="DA196" s="2">
        <f t="shared" si="171"/>
        <v>0</v>
      </c>
      <c r="DB196" s="2">
        <f t="shared" si="171"/>
        <v>0</v>
      </c>
      <c r="DC196" s="2">
        <f t="shared" si="171"/>
        <v>0</v>
      </c>
      <c r="DD196" s="2">
        <f t="shared" si="171"/>
        <v>0</v>
      </c>
      <c r="DE196" s="2">
        <f t="shared" si="171"/>
        <v>0</v>
      </c>
      <c r="DF196" s="2">
        <f t="shared" si="171"/>
        <v>0</v>
      </c>
      <c r="DG196" s="3">
        <f t="shared" ref="DG196:EL196" si="172">DG206</f>
        <v>0</v>
      </c>
      <c r="DH196" s="3">
        <f t="shared" si="172"/>
        <v>0</v>
      </c>
      <c r="DI196" s="3">
        <f t="shared" si="172"/>
        <v>0</v>
      </c>
      <c r="DJ196" s="3">
        <f t="shared" si="172"/>
        <v>0</v>
      </c>
      <c r="DK196" s="3">
        <f t="shared" si="172"/>
        <v>0</v>
      </c>
      <c r="DL196" s="3">
        <f t="shared" si="172"/>
        <v>0</v>
      </c>
      <c r="DM196" s="3">
        <f t="shared" si="172"/>
        <v>0</v>
      </c>
      <c r="DN196" s="3">
        <f t="shared" si="172"/>
        <v>0</v>
      </c>
      <c r="DO196" s="3">
        <f t="shared" si="172"/>
        <v>0</v>
      </c>
      <c r="DP196" s="3">
        <f t="shared" si="172"/>
        <v>0</v>
      </c>
      <c r="DQ196" s="3">
        <f t="shared" si="172"/>
        <v>0</v>
      </c>
      <c r="DR196" s="3">
        <f t="shared" si="172"/>
        <v>0</v>
      </c>
      <c r="DS196" s="3">
        <f t="shared" si="172"/>
        <v>0</v>
      </c>
      <c r="DT196" s="3">
        <f t="shared" si="172"/>
        <v>0</v>
      </c>
      <c r="DU196" s="3">
        <f t="shared" si="172"/>
        <v>0</v>
      </c>
      <c r="DV196" s="3">
        <f t="shared" si="172"/>
        <v>0</v>
      </c>
      <c r="DW196" s="3">
        <f t="shared" si="172"/>
        <v>0</v>
      </c>
      <c r="DX196" s="3">
        <f t="shared" si="172"/>
        <v>0</v>
      </c>
      <c r="DY196" s="3">
        <f t="shared" si="172"/>
        <v>0</v>
      </c>
      <c r="DZ196" s="3">
        <f t="shared" si="172"/>
        <v>0</v>
      </c>
      <c r="EA196" s="3">
        <f t="shared" si="172"/>
        <v>0</v>
      </c>
      <c r="EB196" s="3">
        <f t="shared" si="172"/>
        <v>0</v>
      </c>
      <c r="EC196" s="3">
        <f t="shared" si="172"/>
        <v>0</v>
      </c>
      <c r="ED196" s="3">
        <f t="shared" si="172"/>
        <v>0</v>
      </c>
      <c r="EE196" s="3">
        <f t="shared" si="172"/>
        <v>0</v>
      </c>
      <c r="EF196" s="3">
        <f t="shared" si="172"/>
        <v>0</v>
      </c>
      <c r="EG196" s="3">
        <f t="shared" si="172"/>
        <v>0</v>
      </c>
      <c r="EH196" s="3">
        <f t="shared" si="172"/>
        <v>0</v>
      </c>
      <c r="EI196" s="3">
        <f t="shared" si="172"/>
        <v>0</v>
      </c>
      <c r="EJ196" s="3">
        <f t="shared" si="172"/>
        <v>0</v>
      </c>
      <c r="EK196" s="3">
        <f t="shared" si="172"/>
        <v>0</v>
      </c>
      <c r="EL196" s="3">
        <f t="shared" si="172"/>
        <v>0</v>
      </c>
      <c r="EM196" s="3">
        <f t="shared" ref="EM196:FR196" si="173">EM206</f>
        <v>0</v>
      </c>
      <c r="EN196" s="3">
        <f t="shared" si="173"/>
        <v>0</v>
      </c>
      <c r="EO196" s="3">
        <f t="shared" si="173"/>
        <v>0</v>
      </c>
      <c r="EP196" s="3">
        <f t="shared" si="173"/>
        <v>0</v>
      </c>
      <c r="EQ196" s="3">
        <f t="shared" si="173"/>
        <v>0</v>
      </c>
      <c r="ER196" s="3">
        <f t="shared" si="173"/>
        <v>0</v>
      </c>
      <c r="ES196" s="3">
        <f t="shared" si="173"/>
        <v>0</v>
      </c>
      <c r="ET196" s="3">
        <f t="shared" si="173"/>
        <v>0</v>
      </c>
      <c r="EU196" s="3">
        <f t="shared" si="173"/>
        <v>0</v>
      </c>
      <c r="EV196" s="3">
        <f t="shared" si="173"/>
        <v>0</v>
      </c>
      <c r="EW196" s="3">
        <f t="shared" si="173"/>
        <v>0</v>
      </c>
      <c r="EX196" s="3">
        <f t="shared" si="173"/>
        <v>0</v>
      </c>
      <c r="EY196" s="3">
        <f t="shared" si="173"/>
        <v>0</v>
      </c>
      <c r="EZ196" s="3">
        <f t="shared" si="173"/>
        <v>0</v>
      </c>
      <c r="FA196" s="3">
        <f t="shared" si="173"/>
        <v>0</v>
      </c>
      <c r="FB196" s="3">
        <f t="shared" si="173"/>
        <v>0</v>
      </c>
      <c r="FC196" s="3">
        <f t="shared" si="173"/>
        <v>0</v>
      </c>
      <c r="FD196" s="3">
        <f t="shared" si="173"/>
        <v>0</v>
      </c>
      <c r="FE196" s="3">
        <f t="shared" si="173"/>
        <v>0</v>
      </c>
      <c r="FF196" s="3">
        <f t="shared" si="173"/>
        <v>0</v>
      </c>
      <c r="FG196" s="3">
        <f t="shared" si="173"/>
        <v>0</v>
      </c>
      <c r="FH196" s="3">
        <f t="shared" si="173"/>
        <v>0</v>
      </c>
      <c r="FI196" s="3">
        <f t="shared" si="173"/>
        <v>0</v>
      </c>
      <c r="FJ196" s="3">
        <f t="shared" si="173"/>
        <v>0</v>
      </c>
      <c r="FK196" s="3">
        <f t="shared" si="173"/>
        <v>0</v>
      </c>
      <c r="FL196" s="3">
        <f t="shared" si="173"/>
        <v>0</v>
      </c>
      <c r="FM196" s="3">
        <f t="shared" si="173"/>
        <v>0</v>
      </c>
      <c r="FN196" s="3">
        <f t="shared" si="173"/>
        <v>0</v>
      </c>
      <c r="FO196" s="3">
        <f t="shared" si="173"/>
        <v>0</v>
      </c>
      <c r="FP196" s="3">
        <f t="shared" si="173"/>
        <v>0</v>
      </c>
      <c r="FQ196" s="3">
        <f t="shared" si="173"/>
        <v>0</v>
      </c>
      <c r="FR196" s="3">
        <f t="shared" si="173"/>
        <v>0</v>
      </c>
      <c r="FS196" s="3">
        <f t="shared" ref="FS196:GX196" si="174">FS206</f>
        <v>0</v>
      </c>
      <c r="FT196" s="3">
        <f t="shared" si="174"/>
        <v>0</v>
      </c>
      <c r="FU196" s="3">
        <f t="shared" si="174"/>
        <v>0</v>
      </c>
      <c r="FV196" s="3">
        <f t="shared" si="174"/>
        <v>0</v>
      </c>
      <c r="FW196" s="3">
        <f t="shared" si="174"/>
        <v>0</v>
      </c>
      <c r="FX196" s="3">
        <f t="shared" si="174"/>
        <v>0</v>
      </c>
      <c r="FY196" s="3">
        <f t="shared" si="174"/>
        <v>0</v>
      </c>
      <c r="FZ196" s="3">
        <f t="shared" si="174"/>
        <v>0</v>
      </c>
      <c r="GA196" s="3">
        <f t="shared" si="174"/>
        <v>0</v>
      </c>
      <c r="GB196" s="3">
        <f t="shared" si="174"/>
        <v>0</v>
      </c>
      <c r="GC196" s="3">
        <f t="shared" si="174"/>
        <v>0</v>
      </c>
      <c r="GD196" s="3">
        <f t="shared" si="174"/>
        <v>0</v>
      </c>
      <c r="GE196" s="3">
        <f t="shared" si="174"/>
        <v>0</v>
      </c>
      <c r="GF196" s="3">
        <f t="shared" si="174"/>
        <v>0</v>
      </c>
      <c r="GG196" s="3">
        <f t="shared" si="174"/>
        <v>0</v>
      </c>
      <c r="GH196" s="3">
        <f t="shared" si="174"/>
        <v>0</v>
      </c>
      <c r="GI196" s="3">
        <f t="shared" si="174"/>
        <v>0</v>
      </c>
      <c r="GJ196" s="3">
        <f t="shared" si="174"/>
        <v>0</v>
      </c>
      <c r="GK196" s="3">
        <f t="shared" si="174"/>
        <v>0</v>
      </c>
      <c r="GL196" s="3">
        <f t="shared" si="174"/>
        <v>0</v>
      </c>
      <c r="GM196" s="3">
        <f t="shared" si="174"/>
        <v>0</v>
      </c>
      <c r="GN196" s="3">
        <f t="shared" si="174"/>
        <v>0</v>
      </c>
      <c r="GO196" s="3">
        <f t="shared" si="174"/>
        <v>0</v>
      </c>
      <c r="GP196" s="3">
        <f t="shared" si="174"/>
        <v>0</v>
      </c>
      <c r="GQ196" s="3">
        <f t="shared" si="174"/>
        <v>0</v>
      </c>
      <c r="GR196" s="3">
        <f t="shared" si="174"/>
        <v>0</v>
      </c>
      <c r="GS196" s="3">
        <f t="shared" si="174"/>
        <v>0</v>
      </c>
      <c r="GT196" s="3">
        <f t="shared" si="174"/>
        <v>0</v>
      </c>
      <c r="GU196" s="3">
        <f t="shared" si="174"/>
        <v>0</v>
      </c>
      <c r="GV196" s="3">
        <f t="shared" si="174"/>
        <v>0</v>
      </c>
      <c r="GW196" s="3">
        <f t="shared" si="174"/>
        <v>0</v>
      </c>
      <c r="GX196" s="3">
        <f t="shared" si="174"/>
        <v>0</v>
      </c>
    </row>
    <row r="198" spans="1:245">
      <c r="A198">
        <v>17</v>
      </c>
      <c r="B198">
        <v>1</v>
      </c>
      <c r="E198" t="s">
        <v>175</v>
      </c>
      <c r="F198" t="s">
        <v>118</v>
      </c>
      <c r="G198" t="s">
        <v>119</v>
      </c>
      <c r="H198" t="s">
        <v>120</v>
      </c>
      <c r="I198">
        <f>ROUND(7/1000,2)</f>
        <v>0.01</v>
      </c>
      <c r="J198">
        <v>0</v>
      </c>
      <c r="O198">
        <f t="shared" ref="O198:O204" si="175">ROUND(CP198,2)</f>
        <v>95.25</v>
      </c>
      <c r="P198">
        <f t="shared" ref="P198:P204" si="176">ROUND(CQ198*I198,2)</f>
        <v>95.25</v>
      </c>
      <c r="Q198">
        <f t="shared" ref="Q198:Q204" si="177">ROUND(CR198*I198,2)</f>
        <v>0</v>
      </c>
      <c r="R198">
        <f t="shared" ref="R198:R204" si="178">ROUND(CS198*I198,2)</f>
        <v>0</v>
      </c>
      <c r="S198">
        <f t="shared" ref="S198:S204" si="179">ROUND(CT198*I198,2)</f>
        <v>0</v>
      </c>
      <c r="T198">
        <f t="shared" ref="T198:T204" si="180">ROUND(CU198*I198,2)</f>
        <v>0</v>
      </c>
      <c r="U198">
        <f t="shared" ref="U198:U204" si="181">CV198*I198</f>
        <v>0</v>
      </c>
      <c r="V198">
        <f t="shared" ref="V198:V204" si="182">CW198*I198</f>
        <v>0</v>
      </c>
      <c r="W198">
        <f t="shared" ref="W198:W204" si="183">ROUND(CX198*I198,2)</f>
        <v>0</v>
      </c>
      <c r="X198">
        <f t="shared" ref="X198:Y204" si="184">ROUND(CY198,2)</f>
        <v>0</v>
      </c>
      <c r="Y198">
        <f t="shared" si="184"/>
        <v>0</v>
      </c>
      <c r="AA198">
        <v>38216760</v>
      </c>
      <c r="AB198">
        <f t="shared" ref="AB198:AB204" si="185">ROUND((AC198+AD198+AF198),6)</f>
        <v>9524.8799999999992</v>
      </c>
      <c r="AC198">
        <f t="shared" ref="AC198:AC204" si="186">ROUND((ES198),6)</f>
        <v>9524.8799999999992</v>
      </c>
      <c r="AD198">
        <f t="shared" ref="AD198:AD204" si="187">ROUND((((ET198)-(EU198))+AE198),6)</f>
        <v>0</v>
      </c>
      <c r="AE198">
        <f t="shared" ref="AE198:AF204" si="188">ROUND((EU198),6)</f>
        <v>0</v>
      </c>
      <c r="AF198">
        <f t="shared" si="188"/>
        <v>0</v>
      </c>
      <c r="AG198">
        <f t="shared" ref="AG198:AG204" si="189">ROUND((AP198),6)</f>
        <v>0</v>
      </c>
      <c r="AH198">
        <f t="shared" ref="AH198:AI204" si="190">(EW198)</f>
        <v>0</v>
      </c>
      <c r="AI198">
        <f t="shared" si="190"/>
        <v>0</v>
      </c>
      <c r="AJ198">
        <f t="shared" ref="AJ198:AJ204" si="191">ROUND((AS198),6)</f>
        <v>0</v>
      </c>
      <c r="AK198">
        <v>9524.8799999999992</v>
      </c>
      <c r="AL198">
        <v>9524.8799999999992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1</v>
      </c>
      <c r="AW198">
        <v>1</v>
      </c>
      <c r="AZ198">
        <v>1</v>
      </c>
      <c r="BA198">
        <v>1</v>
      </c>
      <c r="BB198">
        <v>1</v>
      </c>
      <c r="BC198">
        <v>1</v>
      </c>
      <c r="BD198" t="s">
        <v>3</v>
      </c>
      <c r="BE198" t="s">
        <v>3</v>
      </c>
      <c r="BF198" t="s">
        <v>3</v>
      </c>
      <c r="BG198" t="s">
        <v>3</v>
      </c>
      <c r="BH198">
        <v>3</v>
      </c>
      <c r="BI198">
        <v>2</v>
      </c>
      <c r="BJ198" t="s">
        <v>121</v>
      </c>
      <c r="BM198">
        <v>500002</v>
      </c>
      <c r="BN198">
        <v>0</v>
      </c>
      <c r="BO198" t="s">
        <v>3</v>
      </c>
      <c r="BP198">
        <v>0</v>
      </c>
      <c r="BQ198">
        <v>12</v>
      </c>
      <c r="BR198">
        <v>0</v>
      </c>
      <c r="BS198">
        <v>1</v>
      </c>
      <c r="BT198">
        <v>1</v>
      </c>
      <c r="BU198">
        <v>1</v>
      </c>
      <c r="BV198">
        <v>1</v>
      </c>
      <c r="BW198">
        <v>1</v>
      </c>
      <c r="BX198">
        <v>1</v>
      </c>
      <c r="BY198" t="s">
        <v>3</v>
      </c>
      <c r="BZ198">
        <v>0</v>
      </c>
      <c r="CA198">
        <v>0</v>
      </c>
      <c r="CF198">
        <v>0</v>
      </c>
      <c r="CG198">
        <v>0</v>
      </c>
      <c r="CM198">
        <v>0</v>
      </c>
      <c r="CN198" t="s">
        <v>3</v>
      </c>
      <c r="CO198">
        <v>0</v>
      </c>
      <c r="CP198">
        <f t="shared" ref="CP198:CP204" si="192">(P198+Q198+S198)</f>
        <v>95.25</v>
      </c>
      <c r="CQ198">
        <f t="shared" ref="CQ198:CQ204" si="193">AC198*BC198</f>
        <v>9524.8799999999992</v>
      </c>
      <c r="CR198">
        <f t="shared" ref="CR198:CR204" si="194">AD198*BB198</f>
        <v>0</v>
      </c>
      <c r="CS198">
        <f t="shared" ref="CS198:CS204" si="195">AE198*BS198</f>
        <v>0</v>
      </c>
      <c r="CT198">
        <f t="shared" ref="CT198:CT204" si="196">AF198*BA198</f>
        <v>0</v>
      </c>
      <c r="CU198">
        <f t="shared" ref="CU198:CX204" si="197">AG198</f>
        <v>0</v>
      </c>
      <c r="CV198">
        <f t="shared" si="197"/>
        <v>0</v>
      </c>
      <c r="CW198">
        <f t="shared" si="197"/>
        <v>0</v>
      </c>
      <c r="CX198">
        <f t="shared" si="197"/>
        <v>0</v>
      </c>
      <c r="CY198">
        <f t="shared" ref="CY198:CY204" si="198">(((S198+R198)*AT198)/100)</f>
        <v>0</v>
      </c>
      <c r="CZ198">
        <f t="shared" ref="CZ198:CZ204" si="199">(((S198+R198)*AU198)/100)</f>
        <v>0</v>
      </c>
      <c r="DC198" t="s">
        <v>3</v>
      </c>
      <c r="DD198" t="s">
        <v>3</v>
      </c>
      <c r="DE198" t="s">
        <v>3</v>
      </c>
      <c r="DF198" t="s">
        <v>3</v>
      </c>
      <c r="DG198" t="s">
        <v>3</v>
      </c>
      <c r="DH198" t="s">
        <v>3</v>
      </c>
      <c r="DI198" t="s">
        <v>3</v>
      </c>
      <c r="DJ198" t="s">
        <v>3</v>
      </c>
      <c r="DK198" t="s">
        <v>3</v>
      </c>
      <c r="DL198" t="s">
        <v>3</v>
      </c>
      <c r="DM198" t="s">
        <v>3</v>
      </c>
      <c r="DN198">
        <v>0</v>
      </c>
      <c r="DO198">
        <v>0</v>
      </c>
      <c r="DP198">
        <v>1</v>
      </c>
      <c r="DQ198">
        <v>1</v>
      </c>
      <c r="DU198">
        <v>1013</v>
      </c>
      <c r="DV198" t="s">
        <v>120</v>
      </c>
      <c r="DW198" t="s">
        <v>122</v>
      </c>
      <c r="DX198">
        <v>1</v>
      </c>
      <c r="EE198">
        <v>36773541</v>
      </c>
      <c r="EF198">
        <v>12</v>
      </c>
      <c r="EG198" t="s">
        <v>123</v>
      </c>
      <c r="EH198">
        <v>0</v>
      </c>
      <c r="EI198" t="s">
        <v>3</v>
      </c>
      <c r="EJ198">
        <v>2</v>
      </c>
      <c r="EK198">
        <v>500002</v>
      </c>
      <c r="EL198" t="s">
        <v>124</v>
      </c>
      <c r="EM198" t="s">
        <v>125</v>
      </c>
      <c r="EO198" t="s">
        <v>3</v>
      </c>
      <c r="EQ198">
        <v>0</v>
      </c>
      <c r="ER198">
        <v>9524.8799999999992</v>
      </c>
      <c r="ES198">
        <v>9524.8799999999992</v>
      </c>
      <c r="ET198">
        <v>0</v>
      </c>
      <c r="EU198">
        <v>0</v>
      </c>
      <c r="EV198">
        <v>0</v>
      </c>
      <c r="EW198">
        <v>0</v>
      </c>
      <c r="EX198">
        <v>0</v>
      </c>
      <c r="EY198">
        <v>0</v>
      </c>
      <c r="FQ198">
        <v>0</v>
      </c>
      <c r="FR198">
        <f t="shared" ref="FR198:FR204" si="200">ROUND(IF(AND(BH198=3,BI198=3),P198,0),2)</f>
        <v>0</v>
      </c>
      <c r="FS198">
        <v>0</v>
      </c>
      <c r="FX198">
        <v>0</v>
      </c>
      <c r="FY198">
        <v>0</v>
      </c>
      <c r="GA198" t="s">
        <v>3</v>
      </c>
      <c r="GD198">
        <v>0</v>
      </c>
      <c r="GF198">
        <v>-1184293203</v>
      </c>
      <c r="GG198">
        <v>2</v>
      </c>
      <c r="GH198">
        <v>1</v>
      </c>
      <c r="GI198">
        <v>-2</v>
      </c>
      <c r="GJ198">
        <v>0</v>
      </c>
      <c r="GK198">
        <f>ROUND(R198*(R12)/100,2)</f>
        <v>0</v>
      </c>
      <c r="GL198">
        <f t="shared" ref="GL198:GL204" si="201">ROUND(IF(AND(BH198=3,BI198=3,FS198&lt;&gt;0),P198,0),2)</f>
        <v>0</v>
      </c>
      <c r="GM198">
        <f t="shared" ref="GM198:GM204" si="202">ROUND(O198+X198+Y198+GK198,2)+GX198</f>
        <v>95.25</v>
      </c>
      <c r="GN198">
        <f t="shared" ref="GN198:GN204" si="203">IF(OR(BI198=0,BI198=1),ROUND(O198+X198+Y198+GK198,2),0)</f>
        <v>0</v>
      </c>
      <c r="GO198">
        <f t="shared" ref="GO198:GO204" si="204">IF(BI198=2,ROUND(O198+X198+Y198+GK198,2),0)</f>
        <v>95.25</v>
      </c>
      <c r="GP198">
        <f t="shared" ref="GP198:GP204" si="205">IF(BI198=4,ROUND(O198+X198+Y198+GK198,2)+GX198,0)</f>
        <v>0</v>
      </c>
      <c r="GR198">
        <v>0</v>
      </c>
      <c r="GS198">
        <v>3</v>
      </c>
      <c r="GT198">
        <v>0</v>
      </c>
      <c r="GU198" t="s">
        <v>3</v>
      </c>
      <c r="GV198">
        <f t="shared" ref="GV198:GV204" si="206">ROUND(GT198,6)</f>
        <v>0</v>
      </c>
      <c r="GW198">
        <v>1</v>
      </c>
      <c r="GX198">
        <f t="shared" ref="GX198:GX204" si="207">ROUND(GV198*GW198*I198,2)</f>
        <v>0</v>
      </c>
      <c r="HA198">
        <v>0</v>
      </c>
      <c r="HB198">
        <v>0</v>
      </c>
      <c r="IK198">
        <v>0</v>
      </c>
    </row>
    <row r="199" spans="1:245">
      <c r="A199">
        <v>17</v>
      </c>
      <c r="B199">
        <v>1</v>
      </c>
      <c r="E199" t="s">
        <v>176</v>
      </c>
      <c r="F199" t="s">
        <v>127</v>
      </c>
      <c r="G199" t="s">
        <v>128</v>
      </c>
      <c r="H199" t="s">
        <v>129</v>
      </c>
      <c r="I199">
        <f>ROUND(4/100,2)</f>
        <v>0.04</v>
      </c>
      <c r="J199">
        <v>0</v>
      </c>
      <c r="O199">
        <f t="shared" si="175"/>
        <v>287.27999999999997</v>
      </c>
      <c r="P199">
        <f t="shared" si="176"/>
        <v>287.27999999999997</v>
      </c>
      <c r="Q199">
        <f t="shared" si="177"/>
        <v>0</v>
      </c>
      <c r="R199">
        <f t="shared" si="178"/>
        <v>0</v>
      </c>
      <c r="S199">
        <f t="shared" si="179"/>
        <v>0</v>
      </c>
      <c r="T199">
        <f t="shared" si="180"/>
        <v>0</v>
      </c>
      <c r="U199">
        <f t="shared" si="181"/>
        <v>0</v>
      </c>
      <c r="V199">
        <f t="shared" si="182"/>
        <v>0</v>
      </c>
      <c r="W199">
        <f t="shared" si="183"/>
        <v>0</v>
      </c>
      <c r="X199">
        <f t="shared" si="184"/>
        <v>0</v>
      </c>
      <c r="Y199">
        <f t="shared" si="184"/>
        <v>0</v>
      </c>
      <c r="AA199">
        <v>38216760</v>
      </c>
      <c r="AB199">
        <f t="shared" si="185"/>
        <v>7182</v>
      </c>
      <c r="AC199">
        <f t="shared" si="186"/>
        <v>7182</v>
      </c>
      <c r="AD199">
        <f t="shared" si="187"/>
        <v>0</v>
      </c>
      <c r="AE199">
        <f t="shared" si="188"/>
        <v>0</v>
      </c>
      <c r="AF199">
        <f t="shared" si="188"/>
        <v>0</v>
      </c>
      <c r="AG199">
        <f t="shared" si="189"/>
        <v>0</v>
      </c>
      <c r="AH199">
        <f t="shared" si="190"/>
        <v>0</v>
      </c>
      <c r="AI199">
        <f t="shared" si="190"/>
        <v>0</v>
      </c>
      <c r="AJ199">
        <f t="shared" si="191"/>
        <v>0</v>
      </c>
      <c r="AK199">
        <v>7182</v>
      </c>
      <c r="AL199">
        <v>7182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  <c r="AS199">
        <v>0</v>
      </c>
      <c r="AT199">
        <v>0</v>
      </c>
      <c r="AU199">
        <v>0</v>
      </c>
      <c r="AV199">
        <v>1</v>
      </c>
      <c r="AW199">
        <v>1</v>
      </c>
      <c r="AZ199">
        <v>1</v>
      </c>
      <c r="BA199">
        <v>1</v>
      </c>
      <c r="BB199">
        <v>1</v>
      </c>
      <c r="BC199">
        <v>1</v>
      </c>
      <c r="BD199" t="s">
        <v>3</v>
      </c>
      <c r="BE199" t="s">
        <v>3</v>
      </c>
      <c r="BF199" t="s">
        <v>3</v>
      </c>
      <c r="BG199" t="s">
        <v>3</v>
      </c>
      <c r="BH199">
        <v>3</v>
      </c>
      <c r="BI199">
        <v>2</v>
      </c>
      <c r="BJ199" t="s">
        <v>130</v>
      </c>
      <c r="BM199">
        <v>500002</v>
      </c>
      <c r="BN199">
        <v>0</v>
      </c>
      <c r="BO199" t="s">
        <v>3</v>
      </c>
      <c r="BP199">
        <v>0</v>
      </c>
      <c r="BQ199">
        <v>12</v>
      </c>
      <c r="BR199">
        <v>0</v>
      </c>
      <c r="BS199">
        <v>1</v>
      </c>
      <c r="BT199">
        <v>1</v>
      </c>
      <c r="BU199">
        <v>1</v>
      </c>
      <c r="BV199">
        <v>1</v>
      </c>
      <c r="BW199">
        <v>1</v>
      </c>
      <c r="BX199">
        <v>1</v>
      </c>
      <c r="BY199" t="s">
        <v>3</v>
      </c>
      <c r="BZ199">
        <v>0</v>
      </c>
      <c r="CA199">
        <v>0</v>
      </c>
      <c r="CF199">
        <v>0</v>
      </c>
      <c r="CG199">
        <v>0</v>
      </c>
      <c r="CM199">
        <v>0</v>
      </c>
      <c r="CN199" t="s">
        <v>3</v>
      </c>
      <c r="CO199">
        <v>0</v>
      </c>
      <c r="CP199">
        <f t="shared" si="192"/>
        <v>287.27999999999997</v>
      </c>
      <c r="CQ199">
        <f t="shared" si="193"/>
        <v>7182</v>
      </c>
      <c r="CR199">
        <f t="shared" si="194"/>
        <v>0</v>
      </c>
      <c r="CS199">
        <f t="shared" si="195"/>
        <v>0</v>
      </c>
      <c r="CT199">
        <f t="shared" si="196"/>
        <v>0</v>
      </c>
      <c r="CU199">
        <f t="shared" si="197"/>
        <v>0</v>
      </c>
      <c r="CV199">
        <f t="shared" si="197"/>
        <v>0</v>
      </c>
      <c r="CW199">
        <f t="shared" si="197"/>
        <v>0</v>
      </c>
      <c r="CX199">
        <f t="shared" si="197"/>
        <v>0</v>
      </c>
      <c r="CY199">
        <f t="shared" si="198"/>
        <v>0</v>
      </c>
      <c r="CZ199">
        <f t="shared" si="199"/>
        <v>0</v>
      </c>
      <c r="DC199" t="s">
        <v>3</v>
      </c>
      <c r="DD199" t="s">
        <v>3</v>
      </c>
      <c r="DE199" t="s">
        <v>3</v>
      </c>
      <c r="DF199" t="s">
        <v>3</v>
      </c>
      <c r="DG199" t="s">
        <v>3</v>
      </c>
      <c r="DH199" t="s">
        <v>3</v>
      </c>
      <c r="DI199" t="s">
        <v>3</v>
      </c>
      <c r="DJ199" t="s">
        <v>3</v>
      </c>
      <c r="DK199" t="s">
        <v>3</v>
      </c>
      <c r="DL199" t="s">
        <v>3</v>
      </c>
      <c r="DM199" t="s">
        <v>3</v>
      </c>
      <c r="DN199">
        <v>0</v>
      </c>
      <c r="DO199">
        <v>0</v>
      </c>
      <c r="DP199">
        <v>1</v>
      </c>
      <c r="DQ199">
        <v>1</v>
      </c>
      <c r="DU199">
        <v>1010</v>
      </c>
      <c r="DV199" t="s">
        <v>129</v>
      </c>
      <c r="DW199" t="s">
        <v>129</v>
      </c>
      <c r="DX199">
        <v>100</v>
      </c>
      <c r="EE199">
        <v>36773541</v>
      </c>
      <c r="EF199">
        <v>12</v>
      </c>
      <c r="EG199" t="s">
        <v>123</v>
      </c>
      <c r="EH199">
        <v>0</v>
      </c>
      <c r="EI199" t="s">
        <v>3</v>
      </c>
      <c r="EJ199">
        <v>2</v>
      </c>
      <c r="EK199">
        <v>500002</v>
      </c>
      <c r="EL199" t="s">
        <v>124</v>
      </c>
      <c r="EM199" t="s">
        <v>125</v>
      </c>
      <c r="EO199" t="s">
        <v>3</v>
      </c>
      <c r="EQ199">
        <v>0</v>
      </c>
      <c r="ER199">
        <v>7182</v>
      </c>
      <c r="ES199">
        <v>7182</v>
      </c>
      <c r="ET199">
        <v>0</v>
      </c>
      <c r="EU199">
        <v>0</v>
      </c>
      <c r="EV199">
        <v>0</v>
      </c>
      <c r="EW199">
        <v>0</v>
      </c>
      <c r="EX199">
        <v>0</v>
      </c>
      <c r="EY199">
        <v>0</v>
      </c>
      <c r="FQ199">
        <v>0</v>
      </c>
      <c r="FR199">
        <f t="shared" si="200"/>
        <v>0</v>
      </c>
      <c r="FS199">
        <v>0</v>
      </c>
      <c r="FX199">
        <v>0</v>
      </c>
      <c r="FY199">
        <v>0</v>
      </c>
      <c r="GA199" t="s">
        <v>3</v>
      </c>
      <c r="GD199">
        <v>0</v>
      </c>
      <c r="GF199">
        <v>819244297</v>
      </c>
      <c r="GG199">
        <v>2</v>
      </c>
      <c r="GH199">
        <v>1</v>
      </c>
      <c r="GI199">
        <v>-2</v>
      </c>
      <c r="GJ199">
        <v>0</v>
      </c>
      <c r="GK199">
        <f>ROUND(R199*(R12)/100,2)</f>
        <v>0</v>
      </c>
      <c r="GL199">
        <f t="shared" si="201"/>
        <v>0</v>
      </c>
      <c r="GM199">
        <f t="shared" si="202"/>
        <v>287.27999999999997</v>
      </c>
      <c r="GN199">
        <f t="shared" si="203"/>
        <v>0</v>
      </c>
      <c r="GO199">
        <f t="shared" si="204"/>
        <v>287.27999999999997</v>
      </c>
      <c r="GP199">
        <f t="shared" si="205"/>
        <v>0</v>
      </c>
      <c r="GR199">
        <v>0</v>
      </c>
      <c r="GS199">
        <v>3</v>
      </c>
      <c r="GT199">
        <v>0</v>
      </c>
      <c r="GU199" t="s">
        <v>3</v>
      </c>
      <c r="GV199">
        <f t="shared" si="206"/>
        <v>0</v>
      </c>
      <c r="GW199">
        <v>1</v>
      </c>
      <c r="GX199">
        <f t="shared" si="207"/>
        <v>0</v>
      </c>
      <c r="HA199">
        <v>0</v>
      </c>
      <c r="HB199">
        <v>0</v>
      </c>
      <c r="IK199">
        <v>0</v>
      </c>
    </row>
    <row r="200" spans="1:245">
      <c r="A200">
        <v>17</v>
      </c>
      <c r="B200">
        <v>1</v>
      </c>
      <c r="E200" t="s">
        <v>177</v>
      </c>
      <c r="F200" t="s">
        <v>132</v>
      </c>
      <c r="G200" t="s">
        <v>133</v>
      </c>
      <c r="H200" t="s">
        <v>134</v>
      </c>
      <c r="I200">
        <f>ROUND(2,2)</f>
        <v>2</v>
      </c>
      <c r="J200">
        <v>0</v>
      </c>
      <c r="O200">
        <f t="shared" si="175"/>
        <v>344.56</v>
      </c>
      <c r="P200">
        <f t="shared" si="176"/>
        <v>344.56</v>
      </c>
      <c r="Q200">
        <f t="shared" si="177"/>
        <v>0</v>
      </c>
      <c r="R200">
        <f t="shared" si="178"/>
        <v>0</v>
      </c>
      <c r="S200">
        <f t="shared" si="179"/>
        <v>0</v>
      </c>
      <c r="T200">
        <f t="shared" si="180"/>
        <v>0</v>
      </c>
      <c r="U200">
        <f t="shared" si="181"/>
        <v>0</v>
      </c>
      <c r="V200">
        <f t="shared" si="182"/>
        <v>0</v>
      </c>
      <c r="W200">
        <f t="shared" si="183"/>
        <v>0</v>
      </c>
      <c r="X200">
        <f t="shared" si="184"/>
        <v>0</v>
      </c>
      <c r="Y200">
        <f t="shared" si="184"/>
        <v>0</v>
      </c>
      <c r="AA200">
        <v>38216760</v>
      </c>
      <c r="AB200">
        <f t="shared" si="185"/>
        <v>172.28</v>
      </c>
      <c r="AC200">
        <f t="shared" si="186"/>
        <v>172.28</v>
      </c>
      <c r="AD200">
        <f t="shared" si="187"/>
        <v>0</v>
      </c>
      <c r="AE200">
        <f t="shared" si="188"/>
        <v>0</v>
      </c>
      <c r="AF200">
        <f t="shared" si="188"/>
        <v>0</v>
      </c>
      <c r="AG200">
        <f t="shared" si="189"/>
        <v>0</v>
      </c>
      <c r="AH200">
        <f t="shared" si="190"/>
        <v>0</v>
      </c>
      <c r="AI200">
        <f t="shared" si="190"/>
        <v>0</v>
      </c>
      <c r="AJ200">
        <f t="shared" si="191"/>
        <v>0</v>
      </c>
      <c r="AK200">
        <v>172.28</v>
      </c>
      <c r="AL200">
        <v>172.28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1</v>
      </c>
      <c r="AW200">
        <v>1</v>
      </c>
      <c r="AZ200">
        <v>1</v>
      </c>
      <c r="BA200">
        <v>1</v>
      </c>
      <c r="BB200">
        <v>1</v>
      </c>
      <c r="BC200">
        <v>1</v>
      </c>
      <c r="BD200" t="s">
        <v>3</v>
      </c>
      <c r="BE200" t="s">
        <v>3</v>
      </c>
      <c r="BF200" t="s">
        <v>3</v>
      </c>
      <c r="BG200" t="s">
        <v>3</v>
      </c>
      <c r="BH200">
        <v>3</v>
      </c>
      <c r="BI200">
        <v>3</v>
      </c>
      <c r="BJ200" t="s">
        <v>135</v>
      </c>
      <c r="BM200">
        <v>600001</v>
      </c>
      <c r="BN200">
        <v>0</v>
      </c>
      <c r="BO200" t="s">
        <v>3</v>
      </c>
      <c r="BP200">
        <v>0</v>
      </c>
      <c r="BQ200">
        <v>5</v>
      </c>
      <c r="BR200">
        <v>0</v>
      </c>
      <c r="BS200">
        <v>1</v>
      </c>
      <c r="BT200">
        <v>1</v>
      </c>
      <c r="BU200">
        <v>1</v>
      </c>
      <c r="BV200">
        <v>1</v>
      </c>
      <c r="BW200">
        <v>1</v>
      </c>
      <c r="BX200">
        <v>1</v>
      </c>
      <c r="BY200" t="s">
        <v>3</v>
      </c>
      <c r="BZ200">
        <v>0</v>
      </c>
      <c r="CA200">
        <v>0</v>
      </c>
      <c r="CF200">
        <v>0</v>
      </c>
      <c r="CG200">
        <v>0</v>
      </c>
      <c r="CM200">
        <v>0</v>
      </c>
      <c r="CN200" t="s">
        <v>3</v>
      </c>
      <c r="CO200">
        <v>0</v>
      </c>
      <c r="CP200">
        <f t="shared" si="192"/>
        <v>344.56</v>
      </c>
      <c r="CQ200">
        <f t="shared" si="193"/>
        <v>172.28</v>
      </c>
      <c r="CR200">
        <f t="shared" si="194"/>
        <v>0</v>
      </c>
      <c r="CS200">
        <f t="shared" si="195"/>
        <v>0</v>
      </c>
      <c r="CT200">
        <f t="shared" si="196"/>
        <v>0</v>
      </c>
      <c r="CU200">
        <f t="shared" si="197"/>
        <v>0</v>
      </c>
      <c r="CV200">
        <f t="shared" si="197"/>
        <v>0</v>
      </c>
      <c r="CW200">
        <f t="shared" si="197"/>
        <v>0</v>
      </c>
      <c r="CX200">
        <f t="shared" si="197"/>
        <v>0</v>
      </c>
      <c r="CY200">
        <f t="shared" si="198"/>
        <v>0</v>
      </c>
      <c r="CZ200">
        <f t="shared" si="199"/>
        <v>0</v>
      </c>
      <c r="DC200" t="s">
        <v>3</v>
      </c>
      <c r="DD200" t="s">
        <v>3</v>
      </c>
      <c r="DE200" t="s">
        <v>3</v>
      </c>
      <c r="DF200" t="s">
        <v>3</v>
      </c>
      <c r="DG200" t="s">
        <v>3</v>
      </c>
      <c r="DH200" t="s">
        <v>3</v>
      </c>
      <c r="DI200" t="s">
        <v>3</v>
      </c>
      <c r="DJ200" t="s">
        <v>3</v>
      </c>
      <c r="DK200" t="s">
        <v>3</v>
      </c>
      <c r="DL200" t="s">
        <v>3</v>
      </c>
      <c r="DM200" t="s">
        <v>3</v>
      </c>
      <c r="DN200">
        <v>0</v>
      </c>
      <c r="DO200">
        <v>0</v>
      </c>
      <c r="DP200">
        <v>1</v>
      </c>
      <c r="DQ200">
        <v>1</v>
      </c>
      <c r="DU200">
        <v>1010</v>
      </c>
      <c r="DV200" t="s">
        <v>134</v>
      </c>
      <c r="DW200" t="s">
        <v>134</v>
      </c>
      <c r="DX200">
        <v>1</v>
      </c>
      <c r="EE200">
        <v>36773542</v>
      </c>
      <c r="EF200">
        <v>5</v>
      </c>
      <c r="EG200" t="s">
        <v>136</v>
      </c>
      <c r="EH200">
        <v>0</v>
      </c>
      <c r="EI200" t="s">
        <v>3</v>
      </c>
      <c r="EJ200">
        <v>3</v>
      </c>
      <c r="EK200">
        <v>600001</v>
      </c>
      <c r="EL200" t="s">
        <v>137</v>
      </c>
      <c r="EM200" t="s">
        <v>138</v>
      </c>
      <c r="EO200" t="s">
        <v>3</v>
      </c>
      <c r="EQ200">
        <v>0</v>
      </c>
      <c r="ER200">
        <v>172.28</v>
      </c>
      <c r="ES200">
        <v>172.28</v>
      </c>
      <c r="ET200">
        <v>0</v>
      </c>
      <c r="EU200">
        <v>0</v>
      </c>
      <c r="EV200">
        <v>0</v>
      </c>
      <c r="EW200">
        <v>0</v>
      </c>
      <c r="EX200">
        <v>0</v>
      </c>
      <c r="EY200">
        <v>0</v>
      </c>
      <c r="FQ200">
        <v>0</v>
      </c>
      <c r="FR200">
        <f t="shared" si="200"/>
        <v>344.56</v>
      </c>
      <c r="FS200">
        <v>0</v>
      </c>
      <c r="FX200">
        <v>0</v>
      </c>
      <c r="FY200">
        <v>0</v>
      </c>
      <c r="GA200" t="s">
        <v>3</v>
      </c>
      <c r="GD200">
        <v>0</v>
      </c>
      <c r="GF200">
        <v>722532470</v>
      </c>
      <c r="GG200">
        <v>2</v>
      </c>
      <c r="GH200">
        <v>1</v>
      </c>
      <c r="GI200">
        <v>-2</v>
      </c>
      <c r="GJ200">
        <v>0</v>
      </c>
      <c r="GK200">
        <f>ROUND(R200*(R12)/100,2)</f>
        <v>0</v>
      </c>
      <c r="GL200">
        <f t="shared" si="201"/>
        <v>0</v>
      </c>
      <c r="GM200">
        <f t="shared" si="202"/>
        <v>344.56</v>
      </c>
      <c r="GN200">
        <f t="shared" si="203"/>
        <v>0</v>
      </c>
      <c r="GO200">
        <f t="shared" si="204"/>
        <v>0</v>
      </c>
      <c r="GP200">
        <f t="shared" si="205"/>
        <v>0</v>
      </c>
      <c r="GR200">
        <v>0</v>
      </c>
      <c r="GS200">
        <v>3</v>
      </c>
      <c r="GT200">
        <v>0</v>
      </c>
      <c r="GU200" t="s">
        <v>3</v>
      </c>
      <c r="GV200">
        <f t="shared" si="206"/>
        <v>0</v>
      </c>
      <c r="GW200">
        <v>1</v>
      </c>
      <c r="GX200">
        <f t="shared" si="207"/>
        <v>0</v>
      </c>
      <c r="HA200">
        <v>0</v>
      </c>
      <c r="HB200">
        <v>0</v>
      </c>
      <c r="IK200">
        <v>0</v>
      </c>
    </row>
    <row r="201" spans="1:245">
      <c r="A201">
        <v>17</v>
      </c>
      <c r="B201">
        <v>1</v>
      </c>
      <c r="E201" t="s">
        <v>178</v>
      </c>
      <c r="F201" t="s">
        <v>140</v>
      </c>
      <c r="G201" t="s">
        <v>141</v>
      </c>
      <c r="H201" t="s">
        <v>134</v>
      </c>
      <c r="I201">
        <f>ROUND(1,2)</f>
        <v>1</v>
      </c>
      <c r="J201">
        <v>0</v>
      </c>
      <c r="O201">
        <f t="shared" si="175"/>
        <v>918.73</v>
      </c>
      <c r="P201">
        <f t="shared" si="176"/>
        <v>918.73</v>
      </c>
      <c r="Q201">
        <f t="shared" si="177"/>
        <v>0</v>
      </c>
      <c r="R201">
        <f t="shared" si="178"/>
        <v>0</v>
      </c>
      <c r="S201">
        <f t="shared" si="179"/>
        <v>0</v>
      </c>
      <c r="T201">
        <f t="shared" si="180"/>
        <v>0</v>
      </c>
      <c r="U201">
        <f t="shared" si="181"/>
        <v>0</v>
      </c>
      <c r="V201">
        <f t="shared" si="182"/>
        <v>0</v>
      </c>
      <c r="W201">
        <f t="shared" si="183"/>
        <v>0</v>
      </c>
      <c r="X201">
        <f t="shared" si="184"/>
        <v>0</v>
      </c>
      <c r="Y201">
        <f t="shared" si="184"/>
        <v>0</v>
      </c>
      <c r="AA201">
        <v>38216760</v>
      </c>
      <c r="AB201">
        <f t="shared" si="185"/>
        <v>918.73</v>
      </c>
      <c r="AC201">
        <f t="shared" si="186"/>
        <v>918.73</v>
      </c>
      <c r="AD201">
        <f t="shared" si="187"/>
        <v>0</v>
      </c>
      <c r="AE201">
        <f t="shared" si="188"/>
        <v>0</v>
      </c>
      <c r="AF201">
        <f t="shared" si="188"/>
        <v>0</v>
      </c>
      <c r="AG201">
        <f t="shared" si="189"/>
        <v>0</v>
      </c>
      <c r="AH201">
        <f t="shared" si="190"/>
        <v>0</v>
      </c>
      <c r="AI201">
        <f t="shared" si="190"/>
        <v>0</v>
      </c>
      <c r="AJ201">
        <f t="shared" si="191"/>
        <v>0</v>
      </c>
      <c r="AK201">
        <v>918.73</v>
      </c>
      <c r="AL201">
        <v>918.73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1</v>
      </c>
      <c r="AW201">
        <v>1</v>
      </c>
      <c r="AZ201">
        <v>1</v>
      </c>
      <c r="BA201">
        <v>1</v>
      </c>
      <c r="BB201">
        <v>1</v>
      </c>
      <c r="BC201">
        <v>1</v>
      </c>
      <c r="BD201" t="s">
        <v>3</v>
      </c>
      <c r="BE201" t="s">
        <v>3</v>
      </c>
      <c r="BF201" t="s">
        <v>3</v>
      </c>
      <c r="BG201" t="s">
        <v>3</v>
      </c>
      <c r="BH201">
        <v>3</v>
      </c>
      <c r="BI201">
        <v>3</v>
      </c>
      <c r="BJ201" t="s">
        <v>142</v>
      </c>
      <c r="BM201">
        <v>600001</v>
      </c>
      <c r="BN201">
        <v>0</v>
      </c>
      <c r="BO201" t="s">
        <v>3</v>
      </c>
      <c r="BP201">
        <v>0</v>
      </c>
      <c r="BQ201">
        <v>5</v>
      </c>
      <c r="BR201">
        <v>0</v>
      </c>
      <c r="BS201">
        <v>1</v>
      </c>
      <c r="BT201">
        <v>1</v>
      </c>
      <c r="BU201">
        <v>1</v>
      </c>
      <c r="BV201">
        <v>1</v>
      </c>
      <c r="BW201">
        <v>1</v>
      </c>
      <c r="BX201">
        <v>1</v>
      </c>
      <c r="BY201" t="s">
        <v>3</v>
      </c>
      <c r="BZ201">
        <v>0</v>
      </c>
      <c r="CA201">
        <v>0</v>
      </c>
      <c r="CF201">
        <v>0</v>
      </c>
      <c r="CG201">
        <v>0</v>
      </c>
      <c r="CM201">
        <v>0</v>
      </c>
      <c r="CN201" t="s">
        <v>3</v>
      </c>
      <c r="CO201">
        <v>0</v>
      </c>
      <c r="CP201">
        <f t="shared" si="192"/>
        <v>918.73</v>
      </c>
      <c r="CQ201">
        <f t="shared" si="193"/>
        <v>918.73</v>
      </c>
      <c r="CR201">
        <f t="shared" si="194"/>
        <v>0</v>
      </c>
      <c r="CS201">
        <f t="shared" si="195"/>
        <v>0</v>
      </c>
      <c r="CT201">
        <f t="shared" si="196"/>
        <v>0</v>
      </c>
      <c r="CU201">
        <f t="shared" si="197"/>
        <v>0</v>
      </c>
      <c r="CV201">
        <f t="shared" si="197"/>
        <v>0</v>
      </c>
      <c r="CW201">
        <f t="shared" si="197"/>
        <v>0</v>
      </c>
      <c r="CX201">
        <f t="shared" si="197"/>
        <v>0</v>
      </c>
      <c r="CY201">
        <f t="shared" si="198"/>
        <v>0</v>
      </c>
      <c r="CZ201">
        <f t="shared" si="199"/>
        <v>0</v>
      </c>
      <c r="DC201" t="s">
        <v>3</v>
      </c>
      <c r="DD201" t="s">
        <v>3</v>
      </c>
      <c r="DE201" t="s">
        <v>3</v>
      </c>
      <c r="DF201" t="s">
        <v>3</v>
      </c>
      <c r="DG201" t="s">
        <v>3</v>
      </c>
      <c r="DH201" t="s">
        <v>3</v>
      </c>
      <c r="DI201" t="s">
        <v>3</v>
      </c>
      <c r="DJ201" t="s">
        <v>3</v>
      </c>
      <c r="DK201" t="s">
        <v>3</v>
      </c>
      <c r="DL201" t="s">
        <v>3</v>
      </c>
      <c r="DM201" t="s">
        <v>3</v>
      </c>
      <c r="DN201">
        <v>0</v>
      </c>
      <c r="DO201">
        <v>0</v>
      </c>
      <c r="DP201">
        <v>1</v>
      </c>
      <c r="DQ201">
        <v>1</v>
      </c>
      <c r="DU201">
        <v>1010</v>
      </c>
      <c r="DV201" t="s">
        <v>134</v>
      </c>
      <c r="DW201" t="s">
        <v>134</v>
      </c>
      <c r="DX201">
        <v>1</v>
      </c>
      <c r="EE201">
        <v>36773542</v>
      </c>
      <c r="EF201">
        <v>5</v>
      </c>
      <c r="EG201" t="s">
        <v>136</v>
      </c>
      <c r="EH201">
        <v>0</v>
      </c>
      <c r="EI201" t="s">
        <v>3</v>
      </c>
      <c r="EJ201">
        <v>3</v>
      </c>
      <c r="EK201">
        <v>600001</v>
      </c>
      <c r="EL201" t="s">
        <v>137</v>
      </c>
      <c r="EM201" t="s">
        <v>138</v>
      </c>
      <c r="EO201" t="s">
        <v>3</v>
      </c>
      <c r="EQ201">
        <v>0</v>
      </c>
      <c r="ER201">
        <v>918.73</v>
      </c>
      <c r="ES201">
        <v>918.73</v>
      </c>
      <c r="ET201">
        <v>0</v>
      </c>
      <c r="EU201">
        <v>0</v>
      </c>
      <c r="EV201">
        <v>0</v>
      </c>
      <c r="EW201">
        <v>0</v>
      </c>
      <c r="EX201">
        <v>0</v>
      </c>
      <c r="EY201">
        <v>0</v>
      </c>
      <c r="FQ201">
        <v>0</v>
      </c>
      <c r="FR201">
        <f t="shared" si="200"/>
        <v>918.73</v>
      </c>
      <c r="FS201">
        <v>0</v>
      </c>
      <c r="FX201">
        <v>0</v>
      </c>
      <c r="FY201">
        <v>0</v>
      </c>
      <c r="GA201" t="s">
        <v>3</v>
      </c>
      <c r="GD201">
        <v>0</v>
      </c>
      <c r="GF201">
        <v>-901568676</v>
      </c>
      <c r="GG201">
        <v>2</v>
      </c>
      <c r="GH201">
        <v>1</v>
      </c>
      <c r="GI201">
        <v>-2</v>
      </c>
      <c r="GJ201">
        <v>0</v>
      </c>
      <c r="GK201">
        <f>ROUND(R201*(R12)/100,2)</f>
        <v>0</v>
      </c>
      <c r="GL201">
        <f t="shared" si="201"/>
        <v>0</v>
      </c>
      <c r="GM201">
        <f t="shared" si="202"/>
        <v>918.73</v>
      </c>
      <c r="GN201">
        <f t="shared" si="203"/>
        <v>0</v>
      </c>
      <c r="GO201">
        <f t="shared" si="204"/>
        <v>0</v>
      </c>
      <c r="GP201">
        <f t="shared" si="205"/>
        <v>0</v>
      </c>
      <c r="GR201">
        <v>0</v>
      </c>
      <c r="GS201">
        <v>3</v>
      </c>
      <c r="GT201">
        <v>0</v>
      </c>
      <c r="GU201" t="s">
        <v>3</v>
      </c>
      <c r="GV201">
        <f t="shared" si="206"/>
        <v>0</v>
      </c>
      <c r="GW201">
        <v>1</v>
      </c>
      <c r="GX201">
        <f t="shared" si="207"/>
        <v>0</v>
      </c>
      <c r="HA201">
        <v>0</v>
      </c>
      <c r="HB201">
        <v>0</v>
      </c>
      <c r="IK201">
        <v>0</v>
      </c>
    </row>
    <row r="202" spans="1:245">
      <c r="A202">
        <v>17</v>
      </c>
      <c r="B202">
        <v>1</v>
      </c>
      <c r="E202" t="s">
        <v>179</v>
      </c>
      <c r="F202" t="s">
        <v>144</v>
      </c>
      <c r="G202" t="s">
        <v>145</v>
      </c>
      <c r="H202" t="s">
        <v>134</v>
      </c>
      <c r="I202">
        <f>ROUND(1,2)</f>
        <v>1</v>
      </c>
      <c r="J202">
        <v>0</v>
      </c>
      <c r="O202">
        <f t="shared" si="175"/>
        <v>2631.91</v>
      </c>
      <c r="P202">
        <f t="shared" si="176"/>
        <v>2631.91</v>
      </c>
      <c r="Q202">
        <f t="shared" si="177"/>
        <v>0</v>
      </c>
      <c r="R202">
        <f t="shared" si="178"/>
        <v>0</v>
      </c>
      <c r="S202">
        <f t="shared" si="179"/>
        <v>0</v>
      </c>
      <c r="T202">
        <f t="shared" si="180"/>
        <v>0</v>
      </c>
      <c r="U202">
        <f t="shared" si="181"/>
        <v>0</v>
      </c>
      <c r="V202">
        <f t="shared" si="182"/>
        <v>0</v>
      </c>
      <c r="W202">
        <f t="shared" si="183"/>
        <v>0</v>
      </c>
      <c r="X202">
        <f t="shared" si="184"/>
        <v>0</v>
      </c>
      <c r="Y202">
        <f t="shared" si="184"/>
        <v>0</v>
      </c>
      <c r="AA202">
        <v>38216760</v>
      </c>
      <c r="AB202">
        <f t="shared" si="185"/>
        <v>2631.91</v>
      </c>
      <c r="AC202">
        <f t="shared" si="186"/>
        <v>2631.91</v>
      </c>
      <c r="AD202">
        <f t="shared" si="187"/>
        <v>0</v>
      </c>
      <c r="AE202">
        <f t="shared" si="188"/>
        <v>0</v>
      </c>
      <c r="AF202">
        <f t="shared" si="188"/>
        <v>0</v>
      </c>
      <c r="AG202">
        <f t="shared" si="189"/>
        <v>0</v>
      </c>
      <c r="AH202">
        <f t="shared" si="190"/>
        <v>0</v>
      </c>
      <c r="AI202">
        <f t="shared" si="190"/>
        <v>0</v>
      </c>
      <c r="AJ202">
        <f t="shared" si="191"/>
        <v>0</v>
      </c>
      <c r="AK202">
        <v>2631.91</v>
      </c>
      <c r="AL202">
        <v>2631.91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1</v>
      </c>
      <c r="AW202">
        <v>1</v>
      </c>
      <c r="AZ202">
        <v>1</v>
      </c>
      <c r="BA202">
        <v>1</v>
      </c>
      <c r="BB202">
        <v>1</v>
      </c>
      <c r="BC202">
        <v>1</v>
      </c>
      <c r="BD202" t="s">
        <v>3</v>
      </c>
      <c r="BE202" t="s">
        <v>3</v>
      </c>
      <c r="BF202" t="s">
        <v>3</v>
      </c>
      <c r="BG202" t="s">
        <v>3</v>
      </c>
      <c r="BH202">
        <v>3</v>
      </c>
      <c r="BI202">
        <v>3</v>
      </c>
      <c r="BJ202" t="s">
        <v>146</v>
      </c>
      <c r="BM202">
        <v>600001</v>
      </c>
      <c r="BN202">
        <v>0</v>
      </c>
      <c r="BO202" t="s">
        <v>3</v>
      </c>
      <c r="BP202">
        <v>0</v>
      </c>
      <c r="BQ202">
        <v>5</v>
      </c>
      <c r="BR202">
        <v>0</v>
      </c>
      <c r="BS202">
        <v>1</v>
      </c>
      <c r="BT202">
        <v>1</v>
      </c>
      <c r="BU202">
        <v>1</v>
      </c>
      <c r="BV202">
        <v>1</v>
      </c>
      <c r="BW202">
        <v>1</v>
      </c>
      <c r="BX202">
        <v>1</v>
      </c>
      <c r="BY202" t="s">
        <v>3</v>
      </c>
      <c r="BZ202">
        <v>0</v>
      </c>
      <c r="CA202">
        <v>0</v>
      </c>
      <c r="CF202">
        <v>0</v>
      </c>
      <c r="CG202">
        <v>0</v>
      </c>
      <c r="CM202">
        <v>0</v>
      </c>
      <c r="CN202" t="s">
        <v>3</v>
      </c>
      <c r="CO202">
        <v>0</v>
      </c>
      <c r="CP202">
        <f t="shared" si="192"/>
        <v>2631.91</v>
      </c>
      <c r="CQ202">
        <f t="shared" si="193"/>
        <v>2631.91</v>
      </c>
      <c r="CR202">
        <f t="shared" si="194"/>
        <v>0</v>
      </c>
      <c r="CS202">
        <f t="shared" si="195"/>
        <v>0</v>
      </c>
      <c r="CT202">
        <f t="shared" si="196"/>
        <v>0</v>
      </c>
      <c r="CU202">
        <f t="shared" si="197"/>
        <v>0</v>
      </c>
      <c r="CV202">
        <f t="shared" si="197"/>
        <v>0</v>
      </c>
      <c r="CW202">
        <f t="shared" si="197"/>
        <v>0</v>
      </c>
      <c r="CX202">
        <f t="shared" si="197"/>
        <v>0</v>
      </c>
      <c r="CY202">
        <f t="shared" si="198"/>
        <v>0</v>
      </c>
      <c r="CZ202">
        <f t="shared" si="199"/>
        <v>0</v>
      </c>
      <c r="DC202" t="s">
        <v>3</v>
      </c>
      <c r="DD202" t="s">
        <v>3</v>
      </c>
      <c r="DE202" t="s">
        <v>3</v>
      </c>
      <c r="DF202" t="s">
        <v>3</v>
      </c>
      <c r="DG202" t="s">
        <v>3</v>
      </c>
      <c r="DH202" t="s">
        <v>3</v>
      </c>
      <c r="DI202" t="s">
        <v>3</v>
      </c>
      <c r="DJ202" t="s">
        <v>3</v>
      </c>
      <c r="DK202" t="s">
        <v>3</v>
      </c>
      <c r="DL202" t="s">
        <v>3</v>
      </c>
      <c r="DM202" t="s">
        <v>3</v>
      </c>
      <c r="DN202">
        <v>0</v>
      </c>
      <c r="DO202">
        <v>0</v>
      </c>
      <c r="DP202">
        <v>1</v>
      </c>
      <c r="DQ202">
        <v>1</v>
      </c>
      <c r="DU202">
        <v>1010</v>
      </c>
      <c r="DV202" t="s">
        <v>134</v>
      </c>
      <c r="DW202" t="s">
        <v>134</v>
      </c>
      <c r="DX202">
        <v>1</v>
      </c>
      <c r="EE202">
        <v>36773542</v>
      </c>
      <c r="EF202">
        <v>5</v>
      </c>
      <c r="EG202" t="s">
        <v>136</v>
      </c>
      <c r="EH202">
        <v>0</v>
      </c>
      <c r="EI202" t="s">
        <v>3</v>
      </c>
      <c r="EJ202">
        <v>3</v>
      </c>
      <c r="EK202">
        <v>600001</v>
      </c>
      <c r="EL202" t="s">
        <v>137</v>
      </c>
      <c r="EM202" t="s">
        <v>138</v>
      </c>
      <c r="EO202" t="s">
        <v>3</v>
      </c>
      <c r="EQ202">
        <v>0</v>
      </c>
      <c r="ER202">
        <v>2631.91</v>
      </c>
      <c r="ES202">
        <v>2631.91</v>
      </c>
      <c r="ET202">
        <v>0</v>
      </c>
      <c r="EU202">
        <v>0</v>
      </c>
      <c r="EV202">
        <v>0</v>
      </c>
      <c r="EW202">
        <v>0</v>
      </c>
      <c r="EX202">
        <v>0</v>
      </c>
      <c r="EY202">
        <v>0</v>
      </c>
      <c r="FQ202">
        <v>0</v>
      </c>
      <c r="FR202">
        <f t="shared" si="200"/>
        <v>2631.91</v>
      </c>
      <c r="FS202">
        <v>0</v>
      </c>
      <c r="FX202">
        <v>0</v>
      </c>
      <c r="FY202">
        <v>0</v>
      </c>
      <c r="GA202" t="s">
        <v>3</v>
      </c>
      <c r="GD202">
        <v>0</v>
      </c>
      <c r="GF202">
        <v>-1080201888</v>
      </c>
      <c r="GG202">
        <v>2</v>
      </c>
      <c r="GH202">
        <v>1</v>
      </c>
      <c r="GI202">
        <v>-2</v>
      </c>
      <c r="GJ202">
        <v>0</v>
      </c>
      <c r="GK202">
        <f>ROUND(R202*(R12)/100,2)</f>
        <v>0</v>
      </c>
      <c r="GL202">
        <f t="shared" si="201"/>
        <v>0</v>
      </c>
      <c r="GM202">
        <f t="shared" si="202"/>
        <v>2631.91</v>
      </c>
      <c r="GN202">
        <f t="shared" si="203"/>
        <v>0</v>
      </c>
      <c r="GO202">
        <f t="shared" si="204"/>
        <v>0</v>
      </c>
      <c r="GP202">
        <f t="shared" si="205"/>
        <v>0</v>
      </c>
      <c r="GR202">
        <v>0</v>
      </c>
      <c r="GS202">
        <v>3</v>
      </c>
      <c r="GT202">
        <v>0</v>
      </c>
      <c r="GU202" t="s">
        <v>3</v>
      </c>
      <c r="GV202">
        <f t="shared" si="206"/>
        <v>0</v>
      </c>
      <c r="GW202">
        <v>1</v>
      </c>
      <c r="GX202">
        <f t="shared" si="207"/>
        <v>0</v>
      </c>
      <c r="HA202">
        <v>0</v>
      </c>
      <c r="HB202">
        <v>0</v>
      </c>
      <c r="IK202">
        <v>0</v>
      </c>
    </row>
    <row r="203" spans="1:245">
      <c r="A203">
        <v>17</v>
      </c>
      <c r="B203">
        <v>1</v>
      </c>
      <c r="E203" t="s">
        <v>180</v>
      </c>
      <c r="F203" t="s">
        <v>148</v>
      </c>
      <c r="G203" t="s">
        <v>149</v>
      </c>
      <c r="H203" t="s">
        <v>150</v>
      </c>
      <c r="I203">
        <v>3.1199999999999999E-3</v>
      </c>
      <c r="J203">
        <v>0</v>
      </c>
      <c r="O203">
        <f t="shared" si="175"/>
        <v>19.22</v>
      </c>
      <c r="P203">
        <f t="shared" si="176"/>
        <v>19.22</v>
      </c>
      <c r="Q203">
        <f t="shared" si="177"/>
        <v>0</v>
      </c>
      <c r="R203">
        <f t="shared" si="178"/>
        <v>0</v>
      </c>
      <c r="S203">
        <f t="shared" si="179"/>
        <v>0</v>
      </c>
      <c r="T203">
        <f t="shared" si="180"/>
        <v>0</v>
      </c>
      <c r="U203">
        <f t="shared" si="181"/>
        <v>0</v>
      </c>
      <c r="V203">
        <f t="shared" si="182"/>
        <v>0</v>
      </c>
      <c r="W203">
        <f t="shared" si="183"/>
        <v>0</v>
      </c>
      <c r="X203">
        <f t="shared" si="184"/>
        <v>0</v>
      </c>
      <c r="Y203">
        <f t="shared" si="184"/>
        <v>0</v>
      </c>
      <c r="AA203">
        <v>38216760</v>
      </c>
      <c r="AB203">
        <f t="shared" si="185"/>
        <v>6159.22</v>
      </c>
      <c r="AC203">
        <f t="shared" si="186"/>
        <v>6159.22</v>
      </c>
      <c r="AD203">
        <f t="shared" si="187"/>
        <v>0</v>
      </c>
      <c r="AE203">
        <f t="shared" si="188"/>
        <v>0</v>
      </c>
      <c r="AF203">
        <f t="shared" si="188"/>
        <v>0</v>
      </c>
      <c r="AG203">
        <f t="shared" si="189"/>
        <v>0</v>
      </c>
      <c r="AH203">
        <f t="shared" si="190"/>
        <v>0</v>
      </c>
      <c r="AI203">
        <f t="shared" si="190"/>
        <v>0</v>
      </c>
      <c r="AJ203">
        <f t="shared" si="191"/>
        <v>0</v>
      </c>
      <c r="AK203">
        <v>6159.22</v>
      </c>
      <c r="AL203">
        <v>6159.22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  <c r="AS203">
        <v>0</v>
      </c>
      <c r="AT203">
        <v>0</v>
      </c>
      <c r="AU203">
        <v>0</v>
      </c>
      <c r="AV203">
        <v>1</v>
      </c>
      <c r="AW203">
        <v>1</v>
      </c>
      <c r="AZ203">
        <v>1</v>
      </c>
      <c r="BA203">
        <v>1</v>
      </c>
      <c r="BB203">
        <v>1</v>
      </c>
      <c r="BC203">
        <v>1</v>
      </c>
      <c r="BD203" t="s">
        <v>3</v>
      </c>
      <c r="BE203" t="s">
        <v>3</v>
      </c>
      <c r="BF203" t="s">
        <v>3</v>
      </c>
      <c r="BG203" t="s">
        <v>3</v>
      </c>
      <c r="BH203">
        <v>3</v>
      </c>
      <c r="BI203">
        <v>1</v>
      </c>
      <c r="BJ203" t="s">
        <v>151</v>
      </c>
      <c r="BM203">
        <v>500001</v>
      </c>
      <c r="BN203">
        <v>0</v>
      </c>
      <c r="BO203" t="s">
        <v>3</v>
      </c>
      <c r="BP203">
        <v>0</v>
      </c>
      <c r="BQ203">
        <v>8</v>
      </c>
      <c r="BR203">
        <v>0</v>
      </c>
      <c r="BS203">
        <v>1</v>
      </c>
      <c r="BT203">
        <v>1</v>
      </c>
      <c r="BU203">
        <v>1</v>
      </c>
      <c r="BV203">
        <v>1</v>
      </c>
      <c r="BW203">
        <v>1</v>
      </c>
      <c r="BX203">
        <v>1</v>
      </c>
      <c r="BY203" t="s">
        <v>3</v>
      </c>
      <c r="BZ203">
        <v>0</v>
      </c>
      <c r="CA203">
        <v>0</v>
      </c>
      <c r="CF203">
        <v>0</v>
      </c>
      <c r="CG203">
        <v>0</v>
      </c>
      <c r="CM203">
        <v>0</v>
      </c>
      <c r="CN203" t="s">
        <v>3</v>
      </c>
      <c r="CO203">
        <v>0</v>
      </c>
      <c r="CP203">
        <f t="shared" si="192"/>
        <v>19.22</v>
      </c>
      <c r="CQ203">
        <f t="shared" si="193"/>
        <v>6159.22</v>
      </c>
      <c r="CR203">
        <f t="shared" si="194"/>
        <v>0</v>
      </c>
      <c r="CS203">
        <f t="shared" si="195"/>
        <v>0</v>
      </c>
      <c r="CT203">
        <f t="shared" si="196"/>
        <v>0</v>
      </c>
      <c r="CU203">
        <f t="shared" si="197"/>
        <v>0</v>
      </c>
      <c r="CV203">
        <f t="shared" si="197"/>
        <v>0</v>
      </c>
      <c r="CW203">
        <f t="shared" si="197"/>
        <v>0</v>
      </c>
      <c r="CX203">
        <f t="shared" si="197"/>
        <v>0</v>
      </c>
      <c r="CY203">
        <f t="shared" si="198"/>
        <v>0</v>
      </c>
      <c r="CZ203">
        <f t="shared" si="199"/>
        <v>0</v>
      </c>
      <c r="DC203" t="s">
        <v>3</v>
      </c>
      <c r="DD203" t="s">
        <v>3</v>
      </c>
      <c r="DE203" t="s">
        <v>3</v>
      </c>
      <c r="DF203" t="s">
        <v>3</v>
      </c>
      <c r="DG203" t="s">
        <v>3</v>
      </c>
      <c r="DH203" t="s">
        <v>3</v>
      </c>
      <c r="DI203" t="s">
        <v>3</v>
      </c>
      <c r="DJ203" t="s">
        <v>3</v>
      </c>
      <c r="DK203" t="s">
        <v>3</v>
      </c>
      <c r="DL203" t="s">
        <v>3</v>
      </c>
      <c r="DM203" t="s">
        <v>3</v>
      </c>
      <c r="DN203">
        <v>0</v>
      </c>
      <c r="DO203">
        <v>0</v>
      </c>
      <c r="DP203">
        <v>1</v>
      </c>
      <c r="DQ203">
        <v>1</v>
      </c>
      <c r="DU203">
        <v>1009</v>
      </c>
      <c r="DV203" t="s">
        <v>150</v>
      </c>
      <c r="DW203" t="s">
        <v>150</v>
      </c>
      <c r="DX203">
        <v>1000</v>
      </c>
      <c r="EE203">
        <v>36773540</v>
      </c>
      <c r="EF203">
        <v>8</v>
      </c>
      <c r="EG203" t="s">
        <v>152</v>
      </c>
      <c r="EH203">
        <v>0</v>
      </c>
      <c r="EI203" t="s">
        <v>3</v>
      </c>
      <c r="EJ203">
        <v>1</v>
      </c>
      <c r="EK203">
        <v>500001</v>
      </c>
      <c r="EL203" t="s">
        <v>153</v>
      </c>
      <c r="EM203" t="s">
        <v>154</v>
      </c>
      <c r="EO203" t="s">
        <v>3</v>
      </c>
      <c r="EQ203">
        <v>0</v>
      </c>
      <c r="ER203">
        <v>6159.22</v>
      </c>
      <c r="ES203">
        <v>6159.22</v>
      </c>
      <c r="ET203">
        <v>0</v>
      </c>
      <c r="EU203">
        <v>0</v>
      </c>
      <c r="EV203">
        <v>0</v>
      </c>
      <c r="EW203">
        <v>0</v>
      </c>
      <c r="EX203">
        <v>0</v>
      </c>
      <c r="EY203">
        <v>0</v>
      </c>
      <c r="FQ203">
        <v>0</v>
      </c>
      <c r="FR203">
        <f t="shared" si="200"/>
        <v>0</v>
      </c>
      <c r="FS203">
        <v>0</v>
      </c>
      <c r="FX203">
        <v>0</v>
      </c>
      <c r="FY203">
        <v>0</v>
      </c>
      <c r="GA203" t="s">
        <v>3</v>
      </c>
      <c r="GD203">
        <v>0</v>
      </c>
      <c r="GF203">
        <v>-1542236543</v>
      </c>
      <c r="GG203">
        <v>2</v>
      </c>
      <c r="GH203">
        <v>1</v>
      </c>
      <c r="GI203">
        <v>-2</v>
      </c>
      <c r="GJ203">
        <v>0</v>
      </c>
      <c r="GK203">
        <f>ROUND(R203*(R12)/100,2)</f>
        <v>0</v>
      </c>
      <c r="GL203">
        <f t="shared" si="201"/>
        <v>0</v>
      </c>
      <c r="GM203">
        <f t="shared" si="202"/>
        <v>19.22</v>
      </c>
      <c r="GN203">
        <f t="shared" si="203"/>
        <v>19.22</v>
      </c>
      <c r="GO203">
        <f t="shared" si="204"/>
        <v>0</v>
      </c>
      <c r="GP203">
        <f t="shared" si="205"/>
        <v>0</v>
      </c>
      <c r="GR203">
        <v>0</v>
      </c>
      <c r="GS203">
        <v>3</v>
      </c>
      <c r="GT203">
        <v>0</v>
      </c>
      <c r="GU203" t="s">
        <v>3</v>
      </c>
      <c r="GV203">
        <f t="shared" si="206"/>
        <v>0</v>
      </c>
      <c r="GW203">
        <v>1</v>
      </c>
      <c r="GX203">
        <f t="shared" si="207"/>
        <v>0</v>
      </c>
      <c r="HA203">
        <v>0</v>
      </c>
      <c r="HB203">
        <v>0</v>
      </c>
      <c r="IK203">
        <v>0</v>
      </c>
    </row>
    <row r="204" spans="1:245">
      <c r="A204">
        <v>17</v>
      </c>
      <c r="B204">
        <v>1</v>
      </c>
      <c r="E204" t="s">
        <v>181</v>
      </c>
      <c r="F204" t="s">
        <v>156</v>
      </c>
      <c r="G204" t="s">
        <v>157</v>
      </c>
      <c r="H204" t="s">
        <v>150</v>
      </c>
      <c r="I204">
        <v>1.1299999999999999E-3</v>
      </c>
      <c r="J204">
        <v>0</v>
      </c>
      <c r="O204">
        <f t="shared" si="175"/>
        <v>6.51</v>
      </c>
      <c r="P204">
        <f t="shared" si="176"/>
        <v>6.51</v>
      </c>
      <c r="Q204">
        <f t="shared" si="177"/>
        <v>0</v>
      </c>
      <c r="R204">
        <f t="shared" si="178"/>
        <v>0</v>
      </c>
      <c r="S204">
        <f t="shared" si="179"/>
        <v>0</v>
      </c>
      <c r="T204">
        <f t="shared" si="180"/>
        <v>0</v>
      </c>
      <c r="U204">
        <f t="shared" si="181"/>
        <v>0</v>
      </c>
      <c r="V204">
        <f t="shared" si="182"/>
        <v>0</v>
      </c>
      <c r="W204">
        <f t="shared" si="183"/>
        <v>0</v>
      </c>
      <c r="X204">
        <f t="shared" si="184"/>
        <v>0</v>
      </c>
      <c r="Y204">
        <f t="shared" si="184"/>
        <v>0</v>
      </c>
      <c r="AA204">
        <v>38216760</v>
      </c>
      <c r="AB204">
        <f t="shared" si="185"/>
        <v>5763</v>
      </c>
      <c r="AC204">
        <f t="shared" si="186"/>
        <v>5763</v>
      </c>
      <c r="AD204">
        <f t="shared" si="187"/>
        <v>0</v>
      </c>
      <c r="AE204">
        <f t="shared" si="188"/>
        <v>0</v>
      </c>
      <c r="AF204">
        <f t="shared" si="188"/>
        <v>0</v>
      </c>
      <c r="AG204">
        <f t="shared" si="189"/>
        <v>0</v>
      </c>
      <c r="AH204">
        <f t="shared" si="190"/>
        <v>0</v>
      </c>
      <c r="AI204">
        <f t="shared" si="190"/>
        <v>0</v>
      </c>
      <c r="AJ204">
        <f t="shared" si="191"/>
        <v>0</v>
      </c>
      <c r="AK204">
        <v>5763</v>
      </c>
      <c r="AL204">
        <v>5763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1</v>
      </c>
      <c r="AW204">
        <v>1</v>
      </c>
      <c r="AZ204">
        <v>1</v>
      </c>
      <c r="BA204">
        <v>1</v>
      </c>
      <c r="BB204">
        <v>1</v>
      </c>
      <c r="BC204">
        <v>1</v>
      </c>
      <c r="BD204" t="s">
        <v>3</v>
      </c>
      <c r="BE204" t="s">
        <v>3</v>
      </c>
      <c r="BF204" t="s">
        <v>3</v>
      </c>
      <c r="BG204" t="s">
        <v>3</v>
      </c>
      <c r="BH204">
        <v>3</v>
      </c>
      <c r="BI204">
        <v>1</v>
      </c>
      <c r="BJ204" t="s">
        <v>158</v>
      </c>
      <c r="BM204">
        <v>500001</v>
      </c>
      <c r="BN204">
        <v>0</v>
      </c>
      <c r="BO204" t="s">
        <v>3</v>
      </c>
      <c r="BP204">
        <v>0</v>
      </c>
      <c r="BQ204">
        <v>8</v>
      </c>
      <c r="BR204">
        <v>0</v>
      </c>
      <c r="BS204">
        <v>1</v>
      </c>
      <c r="BT204">
        <v>1</v>
      </c>
      <c r="BU204">
        <v>1</v>
      </c>
      <c r="BV204">
        <v>1</v>
      </c>
      <c r="BW204">
        <v>1</v>
      </c>
      <c r="BX204">
        <v>1</v>
      </c>
      <c r="BY204" t="s">
        <v>3</v>
      </c>
      <c r="BZ204">
        <v>0</v>
      </c>
      <c r="CA204">
        <v>0</v>
      </c>
      <c r="CF204">
        <v>0</v>
      </c>
      <c r="CG204">
        <v>0</v>
      </c>
      <c r="CM204">
        <v>0</v>
      </c>
      <c r="CN204" t="s">
        <v>3</v>
      </c>
      <c r="CO204">
        <v>0</v>
      </c>
      <c r="CP204">
        <f t="shared" si="192"/>
        <v>6.51</v>
      </c>
      <c r="CQ204">
        <f t="shared" si="193"/>
        <v>5763</v>
      </c>
      <c r="CR204">
        <f t="shared" si="194"/>
        <v>0</v>
      </c>
      <c r="CS204">
        <f t="shared" si="195"/>
        <v>0</v>
      </c>
      <c r="CT204">
        <f t="shared" si="196"/>
        <v>0</v>
      </c>
      <c r="CU204">
        <f t="shared" si="197"/>
        <v>0</v>
      </c>
      <c r="CV204">
        <f t="shared" si="197"/>
        <v>0</v>
      </c>
      <c r="CW204">
        <f t="shared" si="197"/>
        <v>0</v>
      </c>
      <c r="CX204">
        <f t="shared" si="197"/>
        <v>0</v>
      </c>
      <c r="CY204">
        <f t="shared" si="198"/>
        <v>0</v>
      </c>
      <c r="CZ204">
        <f t="shared" si="199"/>
        <v>0</v>
      </c>
      <c r="DC204" t="s">
        <v>3</v>
      </c>
      <c r="DD204" t="s">
        <v>3</v>
      </c>
      <c r="DE204" t="s">
        <v>3</v>
      </c>
      <c r="DF204" t="s">
        <v>3</v>
      </c>
      <c r="DG204" t="s">
        <v>3</v>
      </c>
      <c r="DH204" t="s">
        <v>3</v>
      </c>
      <c r="DI204" t="s">
        <v>3</v>
      </c>
      <c r="DJ204" t="s">
        <v>3</v>
      </c>
      <c r="DK204" t="s">
        <v>3</v>
      </c>
      <c r="DL204" t="s">
        <v>3</v>
      </c>
      <c r="DM204" t="s">
        <v>3</v>
      </c>
      <c r="DN204">
        <v>0</v>
      </c>
      <c r="DO204">
        <v>0</v>
      </c>
      <c r="DP204">
        <v>1</v>
      </c>
      <c r="DQ204">
        <v>1</v>
      </c>
      <c r="DU204">
        <v>1009</v>
      </c>
      <c r="DV204" t="s">
        <v>150</v>
      </c>
      <c r="DW204" t="s">
        <v>150</v>
      </c>
      <c r="DX204">
        <v>1000</v>
      </c>
      <c r="EE204">
        <v>36773540</v>
      </c>
      <c r="EF204">
        <v>8</v>
      </c>
      <c r="EG204" t="s">
        <v>152</v>
      </c>
      <c r="EH204">
        <v>0</v>
      </c>
      <c r="EI204" t="s">
        <v>3</v>
      </c>
      <c r="EJ204">
        <v>1</v>
      </c>
      <c r="EK204">
        <v>500001</v>
      </c>
      <c r="EL204" t="s">
        <v>153</v>
      </c>
      <c r="EM204" t="s">
        <v>154</v>
      </c>
      <c r="EO204" t="s">
        <v>3</v>
      </c>
      <c r="EQ204">
        <v>0</v>
      </c>
      <c r="ER204">
        <v>5763</v>
      </c>
      <c r="ES204">
        <v>5763</v>
      </c>
      <c r="ET204">
        <v>0</v>
      </c>
      <c r="EU204">
        <v>0</v>
      </c>
      <c r="EV204">
        <v>0</v>
      </c>
      <c r="EW204">
        <v>0</v>
      </c>
      <c r="EX204">
        <v>0</v>
      </c>
      <c r="EY204">
        <v>0</v>
      </c>
      <c r="FQ204">
        <v>0</v>
      </c>
      <c r="FR204">
        <f t="shared" si="200"/>
        <v>0</v>
      </c>
      <c r="FS204">
        <v>0</v>
      </c>
      <c r="FX204">
        <v>0</v>
      </c>
      <c r="FY204">
        <v>0</v>
      </c>
      <c r="GA204" t="s">
        <v>3</v>
      </c>
      <c r="GD204">
        <v>0</v>
      </c>
      <c r="GF204">
        <v>-2125146360</v>
      </c>
      <c r="GG204">
        <v>2</v>
      </c>
      <c r="GH204">
        <v>1</v>
      </c>
      <c r="GI204">
        <v>-2</v>
      </c>
      <c r="GJ204">
        <v>0</v>
      </c>
      <c r="GK204">
        <f>ROUND(R204*(R12)/100,2)</f>
        <v>0</v>
      </c>
      <c r="GL204">
        <f t="shared" si="201"/>
        <v>0</v>
      </c>
      <c r="GM204">
        <f t="shared" si="202"/>
        <v>6.51</v>
      </c>
      <c r="GN204">
        <f t="shared" si="203"/>
        <v>6.51</v>
      </c>
      <c r="GO204">
        <f t="shared" si="204"/>
        <v>0</v>
      </c>
      <c r="GP204">
        <f t="shared" si="205"/>
        <v>0</v>
      </c>
      <c r="GR204">
        <v>0</v>
      </c>
      <c r="GS204">
        <v>3</v>
      </c>
      <c r="GT204">
        <v>0</v>
      </c>
      <c r="GU204" t="s">
        <v>3</v>
      </c>
      <c r="GV204">
        <f t="shared" si="206"/>
        <v>0</v>
      </c>
      <c r="GW204">
        <v>1</v>
      </c>
      <c r="GX204">
        <f t="shared" si="207"/>
        <v>0</v>
      </c>
      <c r="HA204">
        <v>0</v>
      </c>
      <c r="HB204">
        <v>0</v>
      </c>
      <c r="IK204">
        <v>0</v>
      </c>
    </row>
    <row r="206" spans="1:245">
      <c r="A206" s="2">
        <v>51</v>
      </c>
      <c r="B206" s="2">
        <f>B194</f>
        <v>1</v>
      </c>
      <c r="C206" s="2">
        <f>A194</f>
        <v>5</v>
      </c>
      <c r="D206" s="2">
        <f>ROW(A194)</f>
        <v>194</v>
      </c>
      <c r="E206" s="2"/>
      <c r="F206" s="2" t="str">
        <f>IF(F194&lt;&gt;"",F194,"")</f>
        <v>Новый подраздел</v>
      </c>
      <c r="G206" s="2" t="str">
        <f>IF(G194&lt;&gt;"",G194,"")</f>
        <v>2. Материалы, неучтенные ценником</v>
      </c>
      <c r="H206" s="2">
        <v>0</v>
      </c>
      <c r="I206" s="2"/>
      <c r="J206" s="2"/>
      <c r="K206" s="2"/>
      <c r="L206" s="2"/>
      <c r="M206" s="2"/>
      <c r="N206" s="2"/>
      <c r="O206" s="2">
        <f t="shared" ref="O206:T206" si="208">ROUND(AB206,2)</f>
        <v>4303.46</v>
      </c>
      <c r="P206" s="2">
        <f t="shared" si="208"/>
        <v>4303.46</v>
      </c>
      <c r="Q206" s="2">
        <f t="shared" si="208"/>
        <v>0</v>
      </c>
      <c r="R206" s="2">
        <f t="shared" si="208"/>
        <v>0</v>
      </c>
      <c r="S206" s="2">
        <f t="shared" si="208"/>
        <v>0</v>
      </c>
      <c r="T206" s="2">
        <f t="shared" si="208"/>
        <v>0</v>
      </c>
      <c r="U206" s="2">
        <f>AH206</f>
        <v>0</v>
      </c>
      <c r="V206" s="2">
        <f>AI206</f>
        <v>0</v>
      </c>
      <c r="W206" s="2">
        <f>ROUND(AJ206,2)</f>
        <v>0</v>
      </c>
      <c r="X206" s="2">
        <f>ROUND(AK206,2)</f>
        <v>0</v>
      </c>
      <c r="Y206" s="2">
        <f>ROUND(AL206,2)</f>
        <v>0</v>
      </c>
      <c r="Z206" s="2"/>
      <c r="AA206" s="2"/>
      <c r="AB206" s="2">
        <f>ROUND(SUMIF(AA198:AA204,"=38216760",O198:O204),2)</f>
        <v>4303.46</v>
      </c>
      <c r="AC206" s="2">
        <f>ROUND(SUMIF(AA198:AA204,"=38216760",P198:P204),2)</f>
        <v>4303.46</v>
      </c>
      <c r="AD206" s="2">
        <f>ROUND(SUMIF(AA198:AA204,"=38216760",Q198:Q204),2)</f>
        <v>0</v>
      </c>
      <c r="AE206" s="2">
        <f>ROUND(SUMIF(AA198:AA204,"=38216760",R198:R204),2)</f>
        <v>0</v>
      </c>
      <c r="AF206" s="2">
        <f>ROUND(SUMIF(AA198:AA204,"=38216760",S198:S204),2)</f>
        <v>0</v>
      </c>
      <c r="AG206" s="2">
        <f>ROUND(SUMIF(AA198:AA204,"=38216760",T198:T204),2)</f>
        <v>0</v>
      </c>
      <c r="AH206" s="2">
        <f>SUMIF(AA198:AA204,"=38216760",U198:U204)</f>
        <v>0</v>
      </c>
      <c r="AI206" s="2">
        <f>SUMIF(AA198:AA204,"=38216760",V198:V204)</f>
        <v>0</v>
      </c>
      <c r="AJ206" s="2">
        <f>ROUND(SUMIF(AA198:AA204,"=38216760",W198:W204),2)</f>
        <v>0</v>
      </c>
      <c r="AK206" s="2">
        <f>ROUND(SUMIF(AA198:AA204,"=38216760",X198:X204),2)</f>
        <v>0</v>
      </c>
      <c r="AL206" s="2">
        <f>ROUND(SUMIF(AA198:AA204,"=38216760",Y198:Y204),2)</f>
        <v>0</v>
      </c>
      <c r="AM206" s="2"/>
      <c r="AN206" s="2"/>
      <c r="AO206" s="2">
        <f t="shared" ref="AO206:BC206" si="209">ROUND(BX206,2)</f>
        <v>0</v>
      </c>
      <c r="AP206" s="2">
        <f t="shared" si="209"/>
        <v>3895.2</v>
      </c>
      <c r="AQ206" s="2">
        <f t="shared" si="209"/>
        <v>0</v>
      </c>
      <c r="AR206" s="2">
        <f t="shared" si="209"/>
        <v>4303.46</v>
      </c>
      <c r="AS206" s="2">
        <f t="shared" si="209"/>
        <v>25.73</v>
      </c>
      <c r="AT206" s="2">
        <f t="shared" si="209"/>
        <v>382.53</v>
      </c>
      <c r="AU206" s="2">
        <f t="shared" si="209"/>
        <v>0</v>
      </c>
      <c r="AV206" s="2">
        <f t="shared" si="209"/>
        <v>4303.46</v>
      </c>
      <c r="AW206" s="2">
        <f t="shared" si="209"/>
        <v>408.26</v>
      </c>
      <c r="AX206" s="2">
        <f t="shared" si="209"/>
        <v>0</v>
      </c>
      <c r="AY206" s="2">
        <f t="shared" si="209"/>
        <v>408.26</v>
      </c>
      <c r="AZ206" s="2">
        <f t="shared" si="209"/>
        <v>3895.2</v>
      </c>
      <c r="BA206" s="2">
        <f t="shared" si="209"/>
        <v>0</v>
      </c>
      <c r="BB206" s="2">
        <f t="shared" si="209"/>
        <v>0</v>
      </c>
      <c r="BC206" s="2">
        <f t="shared" si="209"/>
        <v>0</v>
      </c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>
        <f>ROUND(SUMIF(AA198:AA204,"=38216760",FQ198:FQ204),2)</f>
        <v>0</v>
      </c>
      <c r="BY206" s="2">
        <f>ROUND(SUMIF(AA198:AA204,"=38216760",FR198:FR204),2)</f>
        <v>3895.2</v>
      </c>
      <c r="BZ206" s="2">
        <f>ROUND(SUMIF(AA198:AA204,"=38216760",GL198:GL204),2)</f>
        <v>0</v>
      </c>
      <c r="CA206" s="2">
        <f>ROUND(SUMIF(AA198:AA204,"=38216760",GM198:GM204),2)</f>
        <v>4303.46</v>
      </c>
      <c r="CB206" s="2">
        <f>ROUND(SUMIF(AA198:AA204,"=38216760",GN198:GN204),2)</f>
        <v>25.73</v>
      </c>
      <c r="CC206" s="2">
        <f>ROUND(SUMIF(AA198:AA204,"=38216760",GO198:GO204),2)</f>
        <v>382.53</v>
      </c>
      <c r="CD206" s="2">
        <f>ROUND(SUMIF(AA198:AA204,"=38216760",GP198:GP204),2)</f>
        <v>0</v>
      </c>
      <c r="CE206" s="2">
        <f>AC206-BX206</f>
        <v>4303.46</v>
      </c>
      <c r="CF206" s="2">
        <f>AC206-BY206</f>
        <v>408.26000000000022</v>
      </c>
      <c r="CG206" s="2">
        <f>BX206-BZ206</f>
        <v>0</v>
      </c>
      <c r="CH206" s="2">
        <f>AC206-BX206-BY206+BZ206</f>
        <v>408.26000000000022</v>
      </c>
      <c r="CI206" s="2">
        <f>BY206-BZ206</f>
        <v>3895.2</v>
      </c>
      <c r="CJ206" s="2">
        <f>ROUND(SUMIF(AA198:AA204,"=38216760",GX198:GX204),2)</f>
        <v>0</v>
      </c>
      <c r="CK206" s="2">
        <f>ROUND(SUMIF(AA198:AA204,"=38216760",GY198:GY204),2)</f>
        <v>0</v>
      </c>
      <c r="CL206" s="2">
        <f>ROUND(SUMIF(AA198:AA204,"=38216760",GZ198:GZ204),2)</f>
        <v>0</v>
      </c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>
        <v>0</v>
      </c>
    </row>
    <row r="208" spans="1:245">
      <c r="A208" s="4">
        <v>50</v>
      </c>
      <c r="B208" s="4">
        <v>0</v>
      </c>
      <c r="C208" s="4">
        <v>0</v>
      </c>
      <c r="D208" s="4">
        <v>1</v>
      </c>
      <c r="E208" s="4">
        <v>201</v>
      </c>
      <c r="F208" s="4">
        <f>ROUND(Source!O206,O208)</f>
        <v>4303.46</v>
      </c>
      <c r="G208" s="4" t="s">
        <v>62</v>
      </c>
      <c r="H208" s="4" t="s">
        <v>63</v>
      </c>
      <c r="I208" s="4"/>
      <c r="J208" s="4"/>
      <c r="K208" s="4">
        <v>201</v>
      </c>
      <c r="L208" s="4">
        <v>1</v>
      </c>
      <c r="M208" s="4">
        <v>3</v>
      </c>
      <c r="N208" s="4" t="s">
        <v>3</v>
      </c>
      <c r="O208" s="4">
        <v>2</v>
      </c>
      <c r="P208" s="4"/>
      <c r="Q208" s="4"/>
      <c r="R208" s="4"/>
      <c r="S208" s="4"/>
      <c r="T208" s="4"/>
      <c r="U208" s="4"/>
      <c r="V208" s="4"/>
      <c r="W208" s="4"/>
    </row>
    <row r="209" spans="1:23">
      <c r="A209" s="4">
        <v>50</v>
      </c>
      <c r="B209" s="4">
        <v>0</v>
      </c>
      <c r="C209" s="4">
        <v>0</v>
      </c>
      <c r="D209" s="4">
        <v>1</v>
      </c>
      <c r="E209" s="4">
        <v>202</v>
      </c>
      <c r="F209" s="4">
        <f>ROUND(Source!P206,O209)</f>
        <v>4303.46</v>
      </c>
      <c r="G209" s="4" t="s">
        <v>64</v>
      </c>
      <c r="H209" s="4" t="s">
        <v>65</v>
      </c>
      <c r="I209" s="4"/>
      <c r="J209" s="4"/>
      <c r="K209" s="4">
        <v>202</v>
      </c>
      <c r="L209" s="4">
        <v>2</v>
      </c>
      <c r="M209" s="4">
        <v>3</v>
      </c>
      <c r="N209" s="4" t="s">
        <v>3</v>
      </c>
      <c r="O209" s="4">
        <v>2</v>
      </c>
      <c r="P209" s="4"/>
      <c r="Q209" s="4"/>
      <c r="R209" s="4"/>
      <c r="S209" s="4"/>
      <c r="T209" s="4"/>
      <c r="U209" s="4"/>
      <c r="V209" s="4"/>
      <c r="W209" s="4"/>
    </row>
    <row r="210" spans="1:23">
      <c r="A210" s="4">
        <v>50</v>
      </c>
      <c r="B210" s="4">
        <v>0</v>
      </c>
      <c r="C210" s="4">
        <v>0</v>
      </c>
      <c r="D210" s="4">
        <v>1</v>
      </c>
      <c r="E210" s="4">
        <v>222</v>
      </c>
      <c r="F210" s="4">
        <f>ROUND(Source!AO206,O210)</f>
        <v>0</v>
      </c>
      <c r="G210" s="4" t="s">
        <v>66</v>
      </c>
      <c r="H210" s="4" t="s">
        <v>67</v>
      </c>
      <c r="I210" s="4"/>
      <c r="J210" s="4"/>
      <c r="K210" s="4">
        <v>222</v>
      </c>
      <c r="L210" s="4">
        <v>3</v>
      </c>
      <c r="M210" s="4">
        <v>3</v>
      </c>
      <c r="N210" s="4" t="s">
        <v>3</v>
      </c>
      <c r="O210" s="4">
        <v>2</v>
      </c>
      <c r="P210" s="4"/>
      <c r="Q210" s="4"/>
      <c r="R210" s="4"/>
      <c r="S210" s="4"/>
      <c r="T210" s="4"/>
      <c r="U210" s="4"/>
      <c r="V210" s="4"/>
      <c r="W210" s="4"/>
    </row>
    <row r="211" spans="1:23">
      <c r="A211" s="4">
        <v>50</v>
      </c>
      <c r="B211" s="4">
        <v>0</v>
      </c>
      <c r="C211" s="4">
        <v>0</v>
      </c>
      <c r="D211" s="4">
        <v>1</v>
      </c>
      <c r="E211" s="4">
        <v>225</v>
      </c>
      <c r="F211" s="4">
        <f>ROUND(Source!AV206,O211)</f>
        <v>4303.46</v>
      </c>
      <c r="G211" s="4" t="s">
        <v>68</v>
      </c>
      <c r="H211" s="4" t="s">
        <v>69</v>
      </c>
      <c r="I211" s="4"/>
      <c r="J211" s="4"/>
      <c r="K211" s="4">
        <v>225</v>
      </c>
      <c r="L211" s="4">
        <v>4</v>
      </c>
      <c r="M211" s="4">
        <v>3</v>
      </c>
      <c r="N211" s="4" t="s">
        <v>3</v>
      </c>
      <c r="O211" s="4">
        <v>2</v>
      </c>
      <c r="P211" s="4"/>
      <c r="Q211" s="4"/>
      <c r="R211" s="4"/>
      <c r="S211" s="4"/>
      <c r="T211" s="4"/>
      <c r="U211" s="4"/>
      <c r="V211" s="4"/>
      <c r="W211" s="4"/>
    </row>
    <row r="212" spans="1:23">
      <c r="A212" s="4">
        <v>50</v>
      </c>
      <c r="B212" s="4">
        <v>0</v>
      </c>
      <c r="C212" s="4">
        <v>0</v>
      </c>
      <c r="D212" s="4">
        <v>1</v>
      </c>
      <c r="E212" s="4">
        <v>226</v>
      </c>
      <c r="F212" s="4">
        <f>ROUND(Source!AW206,O212)</f>
        <v>408.26</v>
      </c>
      <c r="G212" s="4" t="s">
        <v>70</v>
      </c>
      <c r="H212" s="4" t="s">
        <v>71</v>
      </c>
      <c r="I212" s="4"/>
      <c r="J212" s="4"/>
      <c r="K212" s="4">
        <v>226</v>
      </c>
      <c r="L212" s="4">
        <v>5</v>
      </c>
      <c r="M212" s="4">
        <v>3</v>
      </c>
      <c r="N212" s="4" t="s">
        <v>3</v>
      </c>
      <c r="O212" s="4">
        <v>2</v>
      </c>
      <c r="P212" s="4"/>
      <c r="Q212" s="4"/>
      <c r="R212" s="4"/>
      <c r="S212" s="4"/>
      <c r="T212" s="4"/>
      <c r="U212" s="4"/>
      <c r="V212" s="4"/>
      <c r="W212" s="4"/>
    </row>
    <row r="213" spans="1:23">
      <c r="A213" s="4">
        <v>50</v>
      </c>
      <c r="B213" s="4">
        <v>0</v>
      </c>
      <c r="C213" s="4">
        <v>0</v>
      </c>
      <c r="D213" s="4">
        <v>1</v>
      </c>
      <c r="E213" s="4">
        <v>227</v>
      </c>
      <c r="F213" s="4">
        <f>ROUND(Source!AX206,O213)</f>
        <v>0</v>
      </c>
      <c r="G213" s="4" t="s">
        <v>72</v>
      </c>
      <c r="H213" s="4" t="s">
        <v>73</v>
      </c>
      <c r="I213" s="4"/>
      <c r="J213" s="4"/>
      <c r="K213" s="4">
        <v>227</v>
      </c>
      <c r="L213" s="4">
        <v>6</v>
      </c>
      <c r="M213" s="4">
        <v>3</v>
      </c>
      <c r="N213" s="4" t="s">
        <v>3</v>
      </c>
      <c r="O213" s="4">
        <v>2</v>
      </c>
      <c r="P213" s="4"/>
      <c r="Q213" s="4"/>
      <c r="R213" s="4"/>
      <c r="S213" s="4"/>
      <c r="T213" s="4"/>
      <c r="U213" s="4"/>
      <c r="V213" s="4"/>
      <c r="W213" s="4"/>
    </row>
    <row r="214" spans="1:23">
      <c r="A214" s="4">
        <v>50</v>
      </c>
      <c r="B214" s="4">
        <v>0</v>
      </c>
      <c r="C214" s="4">
        <v>0</v>
      </c>
      <c r="D214" s="4">
        <v>1</v>
      </c>
      <c r="E214" s="4">
        <v>228</v>
      </c>
      <c r="F214" s="4">
        <f>ROUND(Source!AY206,O214)</f>
        <v>408.26</v>
      </c>
      <c r="G214" s="4" t="s">
        <v>74</v>
      </c>
      <c r="H214" s="4" t="s">
        <v>75</v>
      </c>
      <c r="I214" s="4"/>
      <c r="J214" s="4"/>
      <c r="K214" s="4">
        <v>228</v>
      </c>
      <c r="L214" s="4">
        <v>7</v>
      </c>
      <c r="M214" s="4">
        <v>3</v>
      </c>
      <c r="N214" s="4" t="s">
        <v>3</v>
      </c>
      <c r="O214" s="4">
        <v>2</v>
      </c>
      <c r="P214" s="4"/>
      <c r="Q214" s="4"/>
      <c r="R214" s="4"/>
      <c r="S214" s="4"/>
      <c r="T214" s="4"/>
      <c r="U214" s="4"/>
      <c r="V214" s="4"/>
      <c r="W214" s="4"/>
    </row>
    <row r="215" spans="1:23">
      <c r="A215" s="4">
        <v>50</v>
      </c>
      <c r="B215" s="4">
        <v>0</v>
      </c>
      <c r="C215" s="4">
        <v>0</v>
      </c>
      <c r="D215" s="4">
        <v>1</v>
      </c>
      <c r="E215" s="4">
        <v>216</v>
      </c>
      <c r="F215" s="4">
        <f>ROUND(Source!AP206,O215)</f>
        <v>3895.2</v>
      </c>
      <c r="G215" s="4" t="s">
        <v>76</v>
      </c>
      <c r="H215" s="4" t="s">
        <v>77</v>
      </c>
      <c r="I215" s="4"/>
      <c r="J215" s="4"/>
      <c r="K215" s="4">
        <v>216</v>
      </c>
      <c r="L215" s="4">
        <v>8</v>
      </c>
      <c r="M215" s="4">
        <v>3</v>
      </c>
      <c r="N215" s="4" t="s">
        <v>3</v>
      </c>
      <c r="O215" s="4">
        <v>2</v>
      </c>
      <c r="P215" s="4"/>
      <c r="Q215" s="4"/>
      <c r="R215" s="4"/>
      <c r="S215" s="4"/>
      <c r="T215" s="4"/>
      <c r="U215" s="4"/>
      <c r="V215" s="4"/>
      <c r="W215" s="4"/>
    </row>
    <row r="216" spans="1:23">
      <c r="A216" s="4">
        <v>50</v>
      </c>
      <c r="B216" s="4">
        <v>0</v>
      </c>
      <c r="C216" s="4">
        <v>0</v>
      </c>
      <c r="D216" s="4">
        <v>1</v>
      </c>
      <c r="E216" s="4">
        <v>223</v>
      </c>
      <c r="F216" s="4">
        <f>ROUND(Source!AQ206,O216)</f>
        <v>0</v>
      </c>
      <c r="G216" s="4" t="s">
        <v>78</v>
      </c>
      <c r="H216" s="4" t="s">
        <v>79</v>
      </c>
      <c r="I216" s="4"/>
      <c r="J216" s="4"/>
      <c r="K216" s="4">
        <v>223</v>
      </c>
      <c r="L216" s="4">
        <v>9</v>
      </c>
      <c r="M216" s="4">
        <v>3</v>
      </c>
      <c r="N216" s="4" t="s">
        <v>3</v>
      </c>
      <c r="O216" s="4">
        <v>2</v>
      </c>
      <c r="P216" s="4"/>
      <c r="Q216" s="4"/>
      <c r="R216" s="4"/>
      <c r="S216" s="4"/>
      <c r="T216" s="4"/>
      <c r="U216" s="4"/>
      <c r="V216" s="4"/>
      <c r="W216" s="4"/>
    </row>
    <row r="217" spans="1:23">
      <c r="A217" s="4">
        <v>50</v>
      </c>
      <c r="B217" s="4">
        <v>0</v>
      </c>
      <c r="C217" s="4">
        <v>0</v>
      </c>
      <c r="D217" s="4">
        <v>1</v>
      </c>
      <c r="E217" s="4">
        <v>229</v>
      </c>
      <c r="F217" s="4">
        <f>ROUND(Source!AZ206,O217)</f>
        <v>3895.2</v>
      </c>
      <c r="G217" s="4" t="s">
        <v>80</v>
      </c>
      <c r="H217" s="4" t="s">
        <v>81</v>
      </c>
      <c r="I217" s="4"/>
      <c r="J217" s="4"/>
      <c r="K217" s="4">
        <v>229</v>
      </c>
      <c r="L217" s="4">
        <v>10</v>
      </c>
      <c r="M217" s="4">
        <v>3</v>
      </c>
      <c r="N217" s="4" t="s">
        <v>3</v>
      </c>
      <c r="O217" s="4">
        <v>2</v>
      </c>
      <c r="P217" s="4"/>
      <c r="Q217" s="4"/>
      <c r="R217" s="4"/>
      <c r="S217" s="4"/>
      <c r="T217" s="4"/>
      <c r="U217" s="4"/>
      <c r="V217" s="4"/>
      <c r="W217" s="4"/>
    </row>
    <row r="218" spans="1:23">
      <c r="A218" s="4">
        <v>50</v>
      </c>
      <c r="B218" s="4">
        <v>0</v>
      </c>
      <c r="C218" s="4">
        <v>0</v>
      </c>
      <c r="D218" s="4">
        <v>1</v>
      </c>
      <c r="E218" s="4">
        <v>203</v>
      </c>
      <c r="F218" s="4">
        <f>ROUND(Source!Q206,O218)</f>
        <v>0</v>
      </c>
      <c r="G218" s="4" t="s">
        <v>82</v>
      </c>
      <c r="H218" s="4" t="s">
        <v>83</v>
      </c>
      <c r="I218" s="4"/>
      <c r="J218" s="4"/>
      <c r="K218" s="4">
        <v>203</v>
      </c>
      <c r="L218" s="4">
        <v>11</v>
      </c>
      <c r="M218" s="4">
        <v>3</v>
      </c>
      <c r="N218" s="4" t="s">
        <v>3</v>
      </c>
      <c r="O218" s="4">
        <v>2</v>
      </c>
      <c r="P218" s="4"/>
      <c r="Q218" s="4"/>
      <c r="R218" s="4"/>
      <c r="S218" s="4"/>
      <c r="T218" s="4"/>
      <c r="U218" s="4"/>
      <c r="V218" s="4"/>
      <c r="W218" s="4"/>
    </row>
    <row r="219" spans="1:23">
      <c r="A219" s="4">
        <v>50</v>
      </c>
      <c r="B219" s="4">
        <v>0</v>
      </c>
      <c r="C219" s="4">
        <v>0</v>
      </c>
      <c r="D219" s="4">
        <v>1</v>
      </c>
      <c r="E219" s="4">
        <v>231</v>
      </c>
      <c r="F219" s="4">
        <f>ROUND(Source!BB206,O219)</f>
        <v>0</v>
      </c>
      <c r="G219" s="4" t="s">
        <v>84</v>
      </c>
      <c r="H219" s="4" t="s">
        <v>85</v>
      </c>
      <c r="I219" s="4"/>
      <c r="J219" s="4"/>
      <c r="K219" s="4">
        <v>231</v>
      </c>
      <c r="L219" s="4">
        <v>12</v>
      </c>
      <c r="M219" s="4">
        <v>3</v>
      </c>
      <c r="N219" s="4" t="s">
        <v>3</v>
      </c>
      <c r="O219" s="4">
        <v>2</v>
      </c>
      <c r="P219" s="4"/>
      <c r="Q219" s="4"/>
      <c r="R219" s="4"/>
      <c r="S219" s="4"/>
      <c r="T219" s="4"/>
      <c r="U219" s="4"/>
      <c r="V219" s="4"/>
      <c r="W219" s="4"/>
    </row>
    <row r="220" spans="1:23">
      <c r="A220" s="4">
        <v>50</v>
      </c>
      <c r="B220" s="4">
        <v>0</v>
      </c>
      <c r="C220" s="4">
        <v>0</v>
      </c>
      <c r="D220" s="4">
        <v>1</v>
      </c>
      <c r="E220" s="4">
        <v>204</v>
      </c>
      <c r="F220" s="4">
        <f>ROUND(Source!R206,O220)</f>
        <v>0</v>
      </c>
      <c r="G220" s="4" t="s">
        <v>86</v>
      </c>
      <c r="H220" s="4" t="s">
        <v>87</v>
      </c>
      <c r="I220" s="4"/>
      <c r="J220" s="4"/>
      <c r="K220" s="4">
        <v>204</v>
      </c>
      <c r="L220" s="4">
        <v>13</v>
      </c>
      <c r="M220" s="4">
        <v>3</v>
      </c>
      <c r="N220" s="4" t="s">
        <v>3</v>
      </c>
      <c r="O220" s="4">
        <v>2</v>
      </c>
      <c r="P220" s="4"/>
      <c r="Q220" s="4"/>
      <c r="R220" s="4"/>
      <c r="S220" s="4"/>
      <c r="T220" s="4"/>
      <c r="U220" s="4"/>
      <c r="V220" s="4"/>
      <c r="W220" s="4"/>
    </row>
    <row r="221" spans="1:23">
      <c r="A221" s="4">
        <v>50</v>
      </c>
      <c r="B221" s="4">
        <v>0</v>
      </c>
      <c r="C221" s="4">
        <v>0</v>
      </c>
      <c r="D221" s="4">
        <v>1</v>
      </c>
      <c r="E221" s="4">
        <v>205</v>
      </c>
      <c r="F221" s="4">
        <f>ROUND(Source!S206,O221)</f>
        <v>0</v>
      </c>
      <c r="G221" s="4" t="s">
        <v>88</v>
      </c>
      <c r="H221" s="4" t="s">
        <v>89</v>
      </c>
      <c r="I221" s="4"/>
      <c r="J221" s="4"/>
      <c r="K221" s="4">
        <v>205</v>
      </c>
      <c r="L221" s="4">
        <v>14</v>
      </c>
      <c r="M221" s="4">
        <v>3</v>
      </c>
      <c r="N221" s="4" t="s">
        <v>3</v>
      </c>
      <c r="O221" s="4">
        <v>2</v>
      </c>
      <c r="P221" s="4"/>
      <c r="Q221" s="4"/>
      <c r="R221" s="4"/>
      <c r="S221" s="4"/>
      <c r="T221" s="4"/>
      <c r="U221" s="4"/>
      <c r="V221" s="4"/>
      <c r="W221" s="4"/>
    </row>
    <row r="222" spans="1:23">
      <c r="A222" s="4">
        <v>50</v>
      </c>
      <c r="B222" s="4">
        <v>0</v>
      </c>
      <c r="C222" s="4">
        <v>0</v>
      </c>
      <c r="D222" s="4">
        <v>1</v>
      </c>
      <c r="E222" s="4">
        <v>232</v>
      </c>
      <c r="F222" s="4">
        <f>ROUND(Source!BC206,O222)</f>
        <v>0</v>
      </c>
      <c r="G222" s="4" t="s">
        <v>90</v>
      </c>
      <c r="H222" s="4" t="s">
        <v>91</v>
      </c>
      <c r="I222" s="4"/>
      <c r="J222" s="4"/>
      <c r="K222" s="4">
        <v>232</v>
      </c>
      <c r="L222" s="4">
        <v>15</v>
      </c>
      <c r="M222" s="4">
        <v>3</v>
      </c>
      <c r="N222" s="4" t="s">
        <v>3</v>
      </c>
      <c r="O222" s="4">
        <v>2</v>
      </c>
      <c r="P222" s="4"/>
      <c r="Q222" s="4"/>
      <c r="R222" s="4"/>
      <c r="S222" s="4"/>
      <c r="T222" s="4"/>
      <c r="U222" s="4"/>
      <c r="V222" s="4"/>
      <c r="W222" s="4"/>
    </row>
    <row r="223" spans="1:23">
      <c r="A223" s="4">
        <v>50</v>
      </c>
      <c r="B223" s="4">
        <v>0</v>
      </c>
      <c r="C223" s="4">
        <v>0</v>
      </c>
      <c r="D223" s="4">
        <v>1</v>
      </c>
      <c r="E223" s="4">
        <v>214</v>
      </c>
      <c r="F223" s="4">
        <f>ROUND(Source!AS206,O223)</f>
        <v>25.73</v>
      </c>
      <c r="G223" s="4" t="s">
        <v>92</v>
      </c>
      <c r="H223" s="4" t="s">
        <v>93</v>
      </c>
      <c r="I223" s="4"/>
      <c r="J223" s="4"/>
      <c r="K223" s="4">
        <v>214</v>
      </c>
      <c r="L223" s="4">
        <v>16</v>
      </c>
      <c r="M223" s="4">
        <v>3</v>
      </c>
      <c r="N223" s="4" t="s">
        <v>3</v>
      </c>
      <c r="O223" s="4">
        <v>2</v>
      </c>
      <c r="P223" s="4"/>
      <c r="Q223" s="4"/>
      <c r="R223" s="4"/>
      <c r="S223" s="4"/>
      <c r="T223" s="4"/>
      <c r="U223" s="4"/>
      <c r="V223" s="4"/>
      <c r="W223" s="4"/>
    </row>
    <row r="224" spans="1:23">
      <c r="A224" s="4">
        <v>50</v>
      </c>
      <c r="B224" s="4">
        <v>0</v>
      </c>
      <c r="C224" s="4">
        <v>0</v>
      </c>
      <c r="D224" s="4">
        <v>1</v>
      </c>
      <c r="E224" s="4">
        <v>215</v>
      </c>
      <c r="F224" s="4">
        <f>ROUND(Source!AT206,O224)</f>
        <v>382.53</v>
      </c>
      <c r="G224" s="4" t="s">
        <v>94</v>
      </c>
      <c r="H224" s="4" t="s">
        <v>95</v>
      </c>
      <c r="I224" s="4"/>
      <c r="J224" s="4"/>
      <c r="K224" s="4">
        <v>215</v>
      </c>
      <c r="L224" s="4">
        <v>17</v>
      </c>
      <c r="M224" s="4">
        <v>3</v>
      </c>
      <c r="N224" s="4" t="s">
        <v>3</v>
      </c>
      <c r="O224" s="4">
        <v>2</v>
      </c>
      <c r="P224" s="4"/>
      <c r="Q224" s="4"/>
      <c r="R224" s="4"/>
      <c r="S224" s="4"/>
      <c r="T224" s="4"/>
      <c r="U224" s="4"/>
      <c r="V224" s="4"/>
      <c r="W224" s="4"/>
    </row>
    <row r="225" spans="1:206">
      <c r="A225" s="4">
        <v>50</v>
      </c>
      <c r="B225" s="4">
        <v>0</v>
      </c>
      <c r="C225" s="4">
        <v>0</v>
      </c>
      <c r="D225" s="4">
        <v>1</v>
      </c>
      <c r="E225" s="4">
        <v>217</v>
      </c>
      <c r="F225" s="4">
        <f>ROUND(Source!AU206,O225)</f>
        <v>0</v>
      </c>
      <c r="G225" s="4" t="s">
        <v>96</v>
      </c>
      <c r="H225" s="4" t="s">
        <v>97</v>
      </c>
      <c r="I225" s="4"/>
      <c r="J225" s="4"/>
      <c r="K225" s="4">
        <v>217</v>
      </c>
      <c r="L225" s="4">
        <v>18</v>
      </c>
      <c r="M225" s="4">
        <v>3</v>
      </c>
      <c r="N225" s="4" t="s">
        <v>3</v>
      </c>
      <c r="O225" s="4">
        <v>2</v>
      </c>
      <c r="P225" s="4"/>
      <c r="Q225" s="4"/>
      <c r="R225" s="4"/>
      <c r="S225" s="4"/>
      <c r="T225" s="4"/>
      <c r="U225" s="4"/>
      <c r="V225" s="4"/>
      <c r="W225" s="4"/>
    </row>
    <row r="226" spans="1:206">
      <c r="A226" s="4">
        <v>50</v>
      </c>
      <c r="B226" s="4">
        <v>0</v>
      </c>
      <c r="C226" s="4">
        <v>0</v>
      </c>
      <c r="D226" s="4">
        <v>1</v>
      </c>
      <c r="E226" s="4">
        <v>230</v>
      </c>
      <c r="F226" s="4">
        <f>ROUND(Source!BA206,O226)</f>
        <v>0</v>
      </c>
      <c r="G226" s="4" t="s">
        <v>98</v>
      </c>
      <c r="H226" s="4" t="s">
        <v>99</v>
      </c>
      <c r="I226" s="4"/>
      <c r="J226" s="4"/>
      <c r="K226" s="4">
        <v>230</v>
      </c>
      <c r="L226" s="4">
        <v>19</v>
      </c>
      <c r="M226" s="4">
        <v>3</v>
      </c>
      <c r="N226" s="4" t="s">
        <v>3</v>
      </c>
      <c r="O226" s="4">
        <v>2</v>
      </c>
      <c r="P226" s="4"/>
      <c r="Q226" s="4"/>
      <c r="R226" s="4"/>
      <c r="S226" s="4"/>
      <c r="T226" s="4"/>
      <c r="U226" s="4"/>
      <c r="V226" s="4"/>
      <c r="W226" s="4"/>
    </row>
    <row r="227" spans="1:206">
      <c r="A227" s="4">
        <v>50</v>
      </c>
      <c r="B227" s="4">
        <v>0</v>
      </c>
      <c r="C227" s="4">
        <v>0</v>
      </c>
      <c r="D227" s="4">
        <v>1</v>
      </c>
      <c r="E227" s="4">
        <v>206</v>
      </c>
      <c r="F227" s="4">
        <f>ROUND(Source!T206,O227)</f>
        <v>0</v>
      </c>
      <c r="G227" s="4" t="s">
        <v>100</v>
      </c>
      <c r="H227" s="4" t="s">
        <v>101</v>
      </c>
      <c r="I227" s="4"/>
      <c r="J227" s="4"/>
      <c r="K227" s="4">
        <v>206</v>
      </c>
      <c r="L227" s="4">
        <v>20</v>
      </c>
      <c r="M227" s="4">
        <v>3</v>
      </c>
      <c r="N227" s="4" t="s">
        <v>3</v>
      </c>
      <c r="O227" s="4">
        <v>2</v>
      </c>
      <c r="P227" s="4"/>
      <c r="Q227" s="4"/>
      <c r="R227" s="4"/>
      <c r="S227" s="4"/>
      <c r="T227" s="4"/>
      <c r="U227" s="4"/>
      <c r="V227" s="4"/>
      <c r="W227" s="4"/>
    </row>
    <row r="228" spans="1:206">
      <c r="A228" s="4">
        <v>50</v>
      </c>
      <c r="B228" s="4">
        <v>0</v>
      </c>
      <c r="C228" s="4">
        <v>0</v>
      </c>
      <c r="D228" s="4">
        <v>1</v>
      </c>
      <c r="E228" s="4">
        <v>207</v>
      </c>
      <c r="F228" s="4">
        <f>Source!U206</f>
        <v>0</v>
      </c>
      <c r="G228" s="4" t="s">
        <v>102</v>
      </c>
      <c r="H228" s="4" t="s">
        <v>103</v>
      </c>
      <c r="I228" s="4"/>
      <c r="J228" s="4"/>
      <c r="K228" s="4">
        <v>207</v>
      </c>
      <c r="L228" s="4">
        <v>21</v>
      </c>
      <c r="M228" s="4">
        <v>3</v>
      </c>
      <c r="N228" s="4" t="s">
        <v>3</v>
      </c>
      <c r="O228" s="4">
        <v>-1</v>
      </c>
      <c r="P228" s="4"/>
      <c r="Q228" s="4"/>
      <c r="R228" s="4"/>
      <c r="S228" s="4"/>
      <c r="T228" s="4"/>
      <c r="U228" s="4"/>
      <c r="V228" s="4"/>
      <c r="W228" s="4"/>
    </row>
    <row r="229" spans="1:206">
      <c r="A229" s="4">
        <v>50</v>
      </c>
      <c r="B229" s="4">
        <v>0</v>
      </c>
      <c r="C229" s="4">
        <v>0</v>
      </c>
      <c r="D229" s="4">
        <v>1</v>
      </c>
      <c r="E229" s="4">
        <v>208</v>
      </c>
      <c r="F229" s="4">
        <f>Source!V206</f>
        <v>0</v>
      </c>
      <c r="G229" s="4" t="s">
        <v>104</v>
      </c>
      <c r="H229" s="4" t="s">
        <v>105</v>
      </c>
      <c r="I229" s="4"/>
      <c r="J229" s="4"/>
      <c r="K229" s="4">
        <v>208</v>
      </c>
      <c r="L229" s="4">
        <v>22</v>
      </c>
      <c r="M229" s="4">
        <v>3</v>
      </c>
      <c r="N229" s="4" t="s">
        <v>3</v>
      </c>
      <c r="O229" s="4">
        <v>-1</v>
      </c>
      <c r="P229" s="4"/>
      <c r="Q229" s="4"/>
      <c r="R229" s="4"/>
      <c r="S229" s="4"/>
      <c r="T229" s="4"/>
      <c r="U229" s="4"/>
      <c r="V229" s="4"/>
      <c r="W229" s="4"/>
    </row>
    <row r="230" spans="1:206">
      <c r="A230" s="4">
        <v>50</v>
      </c>
      <c r="B230" s="4">
        <v>0</v>
      </c>
      <c r="C230" s="4">
        <v>0</v>
      </c>
      <c r="D230" s="4">
        <v>1</v>
      </c>
      <c r="E230" s="4">
        <v>209</v>
      </c>
      <c r="F230" s="4">
        <f>ROUND(Source!W206,O230)</f>
        <v>0</v>
      </c>
      <c r="G230" s="4" t="s">
        <v>106</v>
      </c>
      <c r="H230" s="4" t="s">
        <v>107</v>
      </c>
      <c r="I230" s="4"/>
      <c r="J230" s="4"/>
      <c r="K230" s="4">
        <v>209</v>
      </c>
      <c r="L230" s="4">
        <v>23</v>
      </c>
      <c r="M230" s="4">
        <v>3</v>
      </c>
      <c r="N230" s="4" t="s">
        <v>3</v>
      </c>
      <c r="O230" s="4">
        <v>2</v>
      </c>
      <c r="P230" s="4"/>
      <c r="Q230" s="4"/>
      <c r="R230" s="4"/>
      <c r="S230" s="4"/>
      <c r="T230" s="4"/>
      <c r="U230" s="4"/>
      <c r="V230" s="4"/>
      <c r="W230" s="4"/>
    </row>
    <row r="231" spans="1:206">
      <c r="A231" s="4">
        <v>50</v>
      </c>
      <c r="B231" s="4">
        <v>0</v>
      </c>
      <c r="C231" s="4">
        <v>0</v>
      </c>
      <c r="D231" s="4">
        <v>1</v>
      </c>
      <c r="E231" s="4">
        <v>210</v>
      </c>
      <c r="F231" s="4">
        <f>ROUND(Source!X206,O231)</f>
        <v>0</v>
      </c>
      <c r="G231" s="4" t="s">
        <v>108</v>
      </c>
      <c r="H231" s="4" t="s">
        <v>109</v>
      </c>
      <c r="I231" s="4"/>
      <c r="J231" s="4"/>
      <c r="K231" s="4">
        <v>210</v>
      </c>
      <c r="L231" s="4">
        <v>24</v>
      </c>
      <c r="M231" s="4">
        <v>3</v>
      </c>
      <c r="N231" s="4" t="s">
        <v>3</v>
      </c>
      <c r="O231" s="4">
        <v>2</v>
      </c>
      <c r="P231" s="4"/>
      <c r="Q231" s="4"/>
      <c r="R231" s="4"/>
      <c r="S231" s="4"/>
      <c r="T231" s="4"/>
      <c r="U231" s="4"/>
      <c r="V231" s="4"/>
      <c r="W231" s="4"/>
    </row>
    <row r="232" spans="1:206">
      <c r="A232" s="4">
        <v>50</v>
      </c>
      <c r="B232" s="4">
        <v>0</v>
      </c>
      <c r="C232" s="4">
        <v>0</v>
      </c>
      <c r="D232" s="4">
        <v>1</v>
      </c>
      <c r="E232" s="4">
        <v>211</v>
      </c>
      <c r="F232" s="4">
        <f>ROUND(Source!Y206,O232)</f>
        <v>0</v>
      </c>
      <c r="G232" s="4" t="s">
        <v>110</v>
      </c>
      <c r="H232" s="4" t="s">
        <v>111</v>
      </c>
      <c r="I232" s="4"/>
      <c r="J232" s="4"/>
      <c r="K232" s="4">
        <v>211</v>
      </c>
      <c r="L232" s="4">
        <v>25</v>
      </c>
      <c r="M232" s="4">
        <v>3</v>
      </c>
      <c r="N232" s="4" t="s">
        <v>3</v>
      </c>
      <c r="O232" s="4">
        <v>2</v>
      </c>
      <c r="P232" s="4"/>
      <c r="Q232" s="4"/>
      <c r="R232" s="4"/>
      <c r="S232" s="4"/>
      <c r="T232" s="4"/>
      <c r="U232" s="4"/>
      <c r="V232" s="4"/>
      <c r="W232" s="4"/>
    </row>
    <row r="233" spans="1:206">
      <c r="A233" s="4">
        <v>50</v>
      </c>
      <c r="B233" s="4">
        <v>0</v>
      </c>
      <c r="C233" s="4">
        <v>0</v>
      </c>
      <c r="D233" s="4">
        <v>1</v>
      </c>
      <c r="E233" s="4">
        <v>224</v>
      </c>
      <c r="F233" s="4">
        <f>ROUND(Source!AR206,O233)</f>
        <v>4303.46</v>
      </c>
      <c r="G233" s="4" t="s">
        <v>112</v>
      </c>
      <c r="H233" s="4" t="s">
        <v>113</v>
      </c>
      <c r="I233" s="4"/>
      <c r="J233" s="4"/>
      <c r="K233" s="4">
        <v>224</v>
      </c>
      <c r="L233" s="4">
        <v>26</v>
      </c>
      <c r="M233" s="4">
        <v>3</v>
      </c>
      <c r="N233" s="4" t="s">
        <v>3</v>
      </c>
      <c r="O233" s="4">
        <v>2</v>
      </c>
      <c r="P233" s="4"/>
      <c r="Q233" s="4"/>
      <c r="R233" s="4"/>
      <c r="S233" s="4"/>
      <c r="T233" s="4"/>
      <c r="U233" s="4"/>
      <c r="V233" s="4"/>
      <c r="W233" s="4"/>
    </row>
    <row r="234" spans="1:206">
      <c r="A234" s="4">
        <v>50</v>
      </c>
      <c r="B234" s="4">
        <v>1</v>
      </c>
      <c r="C234" s="4">
        <v>0</v>
      </c>
      <c r="D234" s="4">
        <v>2</v>
      </c>
      <c r="E234" s="4">
        <v>0</v>
      </c>
      <c r="F234" s="4">
        <f>ROUND(F233*6.65,O234)</f>
        <v>28618.01</v>
      </c>
      <c r="G234" s="4" t="s">
        <v>114</v>
      </c>
      <c r="H234" s="4" t="s">
        <v>159</v>
      </c>
      <c r="I234" s="4"/>
      <c r="J234" s="4"/>
      <c r="K234" s="4">
        <v>212</v>
      </c>
      <c r="L234" s="4">
        <v>27</v>
      </c>
      <c r="M234" s="4">
        <v>0</v>
      </c>
      <c r="N234" s="4" t="s">
        <v>3</v>
      </c>
      <c r="O234" s="4">
        <v>2</v>
      </c>
      <c r="P234" s="4"/>
      <c r="Q234" s="4"/>
      <c r="R234" s="4"/>
      <c r="S234" s="4"/>
      <c r="T234" s="4"/>
      <c r="U234" s="4"/>
      <c r="V234" s="4"/>
      <c r="W234" s="4"/>
    </row>
    <row r="236" spans="1:206">
      <c r="A236" s="2">
        <v>51</v>
      </c>
      <c r="B236" s="2">
        <f>B146</f>
        <v>1</v>
      </c>
      <c r="C236" s="2">
        <f>A146</f>
        <v>4</v>
      </c>
      <c r="D236" s="2">
        <f>ROW(A146)</f>
        <v>146</v>
      </c>
      <c r="E236" s="2"/>
      <c r="F236" s="2" t="str">
        <f>IF(F146&lt;&gt;"",F146,"")</f>
        <v>Новый раздел</v>
      </c>
      <c r="G236" s="2" t="str">
        <f>IF(G146&lt;&gt;"",G146,"")</f>
        <v>Раздел 2. Заявитель №2</v>
      </c>
      <c r="H236" s="2">
        <v>0</v>
      </c>
      <c r="I236" s="2"/>
      <c r="J236" s="2"/>
      <c r="K236" s="2"/>
      <c r="L236" s="2"/>
      <c r="M236" s="2"/>
      <c r="N236" s="2"/>
      <c r="O236" s="2">
        <f t="shared" ref="O236:T236" si="210">ROUND(O164+O206+AB236,2)</f>
        <v>4607.8599999999997</v>
      </c>
      <c r="P236" s="2">
        <f t="shared" si="210"/>
        <v>4435.99</v>
      </c>
      <c r="Q236" s="2">
        <f t="shared" si="210"/>
        <v>54.5</v>
      </c>
      <c r="R236" s="2">
        <f t="shared" si="210"/>
        <v>5.3</v>
      </c>
      <c r="S236" s="2">
        <f t="shared" si="210"/>
        <v>117.37</v>
      </c>
      <c r="T236" s="2">
        <f t="shared" si="210"/>
        <v>0</v>
      </c>
      <c r="U236" s="2">
        <f>U164+U206+AH236</f>
        <v>12.225600000000002</v>
      </c>
      <c r="V236" s="2">
        <f>V164+V206+AI236</f>
        <v>0.46419999999999995</v>
      </c>
      <c r="W236" s="2">
        <f>ROUND(W164+W206+AJ236,2)</f>
        <v>0</v>
      </c>
      <c r="X236" s="2">
        <f>ROUND(X164+X206+AK236,2)</f>
        <v>99.37</v>
      </c>
      <c r="Y236" s="2">
        <f>ROUND(Y164+Y206+AL236,2)</f>
        <v>63.79</v>
      </c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>
        <f t="shared" ref="AO236:BC236" si="211">ROUND(AO164+AO206+BX236,2)</f>
        <v>0</v>
      </c>
      <c r="AP236" s="2">
        <f t="shared" si="211"/>
        <v>3895.2</v>
      </c>
      <c r="AQ236" s="2">
        <f t="shared" si="211"/>
        <v>0</v>
      </c>
      <c r="AR236" s="2">
        <f t="shared" si="211"/>
        <v>4771.0200000000004</v>
      </c>
      <c r="AS236" s="2">
        <f t="shared" si="211"/>
        <v>25.73</v>
      </c>
      <c r="AT236" s="2">
        <f t="shared" si="211"/>
        <v>850.09</v>
      </c>
      <c r="AU236" s="2">
        <f t="shared" si="211"/>
        <v>0</v>
      </c>
      <c r="AV236" s="2">
        <f t="shared" si="211"/>
        <v>4435.99</v>
      </c>
      <c r="AW236" s="2">
        <f t="shared" si="211"/>
        <v>540.79</v>
      </c>
      <c r="AX236" s="2">
        <f t="shared" si="211"/>
        <v>0</v>
      </c>
      <c r="AY236" s="2">
        <f t="shared" si="211"/>
        <v>540.79</v>
      </c>
      <c r="AZ236" s="2">
        <f t="shared" si="211"/>
        <v>3895.2</v>
      </c>
      <c r="BA236" s="2">
        <f t="shared" si="211"/>
        <v>0</v>
      </c>
      <c r="BB236" s="2">
        <f t="shared" si="211"/>
        <v>0</v>
      </c>
      <c r="BC236" s="2">
        <f t="shared" si="211"/>
        <v>0</v>
      </c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>
        <v>0</v>
      </c>
    </row>
    <row r="238" spans="1:206">
      <c r="A238" s="4">
        <v>50</v>
      </c>
      <c r="B238" s="4">
        <v>0</v>
      </c>
      <c r="C238" s="4">
        <v>0</v>
      </c>
      <c r="D238" s="4">
        <v>1</v>
      </c>
      <c r="E238" s="4">
        <v>201</v>
      </c>
      <c r="F238" s="4">
        <f>ROUND(Source!O236,O238)</f>
        <v>4607.8599999999997</v>
      </c>
      <c r="G238" s="4" t="s">
        <v>62</v>
      </c>
      <c r="H238" s="4" t="s">
        <v>63</v>
      </c>
      <c r="I238" s="4"/>
      <c r="J238" s="4"/>
      <c r="K238" s="4">
        <v>201</v>
      </c>
      <c r="L238" s="4">
        <v>1</v>
      </c>
      <c r="M238" s="4">
        <v>3</v>
      </c>
      <c r="N238" s="4" t="s">
        <v>3</v>
      </c>
      <c r="O238" s="4">
        <v>2</v>
      </c>
      <c r="P238" s="4"/>
      <c r="Q238" s="4"/>
      <c r="R238" s="4"/>
      <c r="S238" s="4"/>
      <c r="T238" s="4"/>
      <c r="U238" s="4"/>
      <c r="V238" s="4"/>
      <c r="W238" s="4"/>
    </row>
    <row r="239" spans="1:206">
      <c r="A239" s="4">
        <v>50</v>
      </c>
      <c r="B239" s="4">
        <v>0</v>
      </c>
      <c r="C239" s="4">
        <v>0</v>
      </c>
      <c r="D239" s="4">
        <v>1</v>
      </c>
      <c r="E239" s="4">
        <v>202</v>
      </c>
      <c r="F239" s="4">
        <f>ROUND(Source!P236,O239)</f>
        <v>4435.99</v>
      </c>
      <c r="G239" s="4" t="s">
        <v>64</v>
      </c>
      <c r="H239" s="4" t="s">
        <v>65</v>
      </c>
      <c r="I239" s="4"/>
      <c r="J239" s="4"/>
      <c r="K239" s="4">
        <v>202</v>
      </c>
      <c r="L239" s="4">
        <v>2</v>
      </c>
      <c r="M239" s="4">
        <v>3</v>
      </c>
      <c r="N239" s="4" t="s">
        <v>3</v>
      </c>
      <c r="O239" s="4">
        <v>2</v>
      </c>
      <c r="P239" s="4"/>
      <c r="Q239" s="4"/>
      <c r="R239" s="4"/>
      <c r="S239" s="4"/>
      <c r="T239" s="4"/>
      <c r="U239" s="4"/>
      <c r="V239" s="4"/>
      <c r="W239" s="4"/>
    </row>
    <row r="240" spans="1:206">
      <c r="A240" s="4">
        <v>50</v>
      </c>
      <c r="B240" s="4">
        <v>0</v>
      </c>
      <c r="C240" s="4">
        <v>0</v>
      </c>
      <c r="D240" s="4">
        <v>1</v>
      </c>
      <c r="E240" s="4">
        <v>222</v>
      </c>
      <c r="F240" s="4">
        <f>ROUND(Source!AO236,O240)</f>
        <v>0</v>
      </c>
      <c r="G240" s="4" t="s">
        <v>66</v>
      </c>
      <c r="H240" s="4" t="s">
        <v>67</v>
      </c>
      <c r="I240" s="4"/>
      <c r="J240" s="4"/>
      <c r="K240" s="4">
        <v>222</v>
      </c>
      <c r="L240" s="4">
        <v>3</v>
      </c>
      <c r="M240" s="4">
        <v>3</v>
      </c>
      <c r="N240" s="4" t="s">
        <v>3</v>
      </c>
      <c r="O240" s="4">
        <v>2</v>
      </c>
      <c r="P240" s="4"/>
      <c r="Q240" s="4"/>
      <c r="R240" s="4"/>
      <c r="S240" s="4"/>
      <c r="T240" s="4"/>
      <c r="U240" s="4"/>
      <c r="V240" s="4"/>
      <c r="W240" s="4"/>
    </row>
    <row r="241" spans="1:23">
      <c r="A241" s="4">
        <v>50</v>
      </c>
      <c r="B241" s="4">
        <v>0</v>
      </c>
      <c r="C241" s="4">
        <v>0</v>
      </c>
      <c r="D241" s="4">
        <v>1</v>
      </c>
      <c r="E241" s="4">
        <v>225</v>
      </c>
      <c r="F241" s="4">
        <f>ROUND(Source!AV236,O241)</f>
        <v>4435.99</v>
      </c>
      <c r="G241" s="4" t="s">
        <v>68</v>
      </c>
      <c r="H241" s="4" t="s">
        <v>69</v>
      </c>
      <c r="I241" s="4"/>
      <c r="J241" s="4"/>
      <c r="K241" s="4">
        <v>225</v>
      </c>
      <c r="L241" s="4">
        <v>4</v>
      </c>
      <c r="M241" s="4">
        <v>3</v>
      </c>
      <c r="N241" s="4" t="s">
        <v>3</v>
      </c>
      <c r="O241" s="4">
        <v>2</v>
      </c>
      <c r="P241" s="4"/>
      <c r="Q241" s="4"/>
      <c r="R241" s="4"/>
      <c r="S241" s="4"/>
      <c r="T241" s="4"/>
      <c r="U241" s="4"/>
      <c r="V241" s="4"/>
      <c r="W241" s="4"/>
    </row>
    <row r="242" spans="1:23">
      <c r="A242" s="4">
        <v>50</v>
      </c>
      <c r="B242" s="4">
        <v>0</v>
      </c>
      <c r="C242" s="4">
        <v>0</v>
      </c>
      <c r="D242" s="4">
        <v>1</v>
      </c>
      <c r="E242" s="4">
        <v>226</v>
      </c>
      <c r="F242" s="4">
        <f>ROUND(Source!AW236,O242)</f>
        <v>540.79</v>
      </c>
      <c r="G242" s="4" t="s">
        <v>70</v>
      </c>
      <c r="H242" s="4" t="s">
        <v>71</v>
      </c>
      <c r="I242" s="4"/>
      <c r="J242" s="4"/>
      <c r="K242" s="4">
        <v>226</v>
      </c>
      <c r="L242" s="4">
        <v>5</v>
      </c>
      <c r="M242" s="4">
        <v>3</v>
      </c>
      <c r="N242" s="4" t="s">
        <v>3</v>
      </c>
      <c r="O242" s="4">
        <v>2</v>
      </c>
      <c r="P242" s="4"/>
      <c r="Q242" s="4"/>
      <c r="R242" s="4"/>
      <c r="S242" s="4"/>
      <c r="T242" s="4"/>
      <c r="U242" s="4"/>
      <c r="V242" s="4"/>
      <c r="W242" s="4"/>
    </row>
    <row r="243" spans="1:23">
      <c r="A243" s="4">
        <v>50</v>
      </c>
      <c r="B243" s="4">
        <v>0</v>
      </c>
      <c r="C243" s="4">
        <v>0</v>
      </c>
      <c r="D243" s="4">
        <v>1</v>
      </c>
      <c r="E243" s="4">
        <v>227</v>
      </c>
      <c r="F243" s="4">
        <f>ROUND(Source!AX236,O243)</f>
        <v>0</v>
      </c>
      <c r="G243" s="4" t="s">
        <v>72</v>
      </c>
      <c r="H243" s="4" t="s">
        <v>73</v>
      </c>
      <c r="I243" s="4"/>
      <c r="J243" s="4"/>
      <c r="K243" s="4">
        <v>227</v>
      </c>
      <c r="L243" s="4">
        <v>6</v>
      </c>
      <c r="M243" s="4">
        <v>3</v>
      </c>
      <c r="N243" s="4" t="s">
        <v>3</v>
      </c>
      <c r="O243" s="4">
        <v>2</v>
      </c>
      <c r="P243" s="4"/>
      <c r="Q243" s="4"/>
      <c r="R243" s="4"/>
      <c r="S243" s="4"/>
      <c r="T243" s="4"/>
      <c r="U243" s="4"/>
      <c r="V243" s="4"/>
      <c r="W243" s="4"/>
    </row>
    <row r="244" spans="1:23">
      <c r="A244" s="4">
        <v>50</v>
      </c>
      <c r="B244" s="4">
        <v>0</v>
      </c>
      <c r="C244" s="4">
        <v>0</v>
      </c>
      <c r="D244" s="4">
        <v>1</v>
      </c>
      <c r="E244" s="4">
        <v>228</v>
      </c>
      <c r="F244" s="4">
        <f>ROUND(Source!AY236,O244)</f>
        <v>540.79</v>
      </c>
      <c r="G244" s="4" t="s">
        <v>74</v>
      </c>
      <c r="H244" s="4" t="s">
        <v>75</v>
      </c>
      <c r="I244" s="4"/>
      <c r="J244" s="4"/>
      <c r="K244" s="4">
        <v>228</v>
      </c>
      <c r="L244" s="4">
        <v>7</v>
      </c>
      <c r="M244" s="4">
        <v>3</v>
      </c>
      <c r="N244" s="4" t="s">
        <v>3</v>
      </c>
      <c r="O244" s="4">
        <v>2</v>
      </c>
      <c r="P244" s="4"/>
      <c r="Q244" s="4"/>
      <c r="R244" s="4"/>
      <c r="S244" s="4"/>
      <c r="T244" s="4"/>
      <c r="U244" s="4"/>
      <c r="V244" s="4"/>
      <c r="W244" s="4"/>
    </row>
    <row r="245" spans="1:23">
      <c r="A245" s="4">
        <v>50</v>
      </c>
      <c r="B245" s="4">
        <v>0</v>
      </c>
      <c r="C245" s="4">
        <v>0</v>
      </c>
      <c r="D245" s="4">
        <v>1</v>
      </c>
      <c r="E245" s="4">
        <v>216</v>
      </c>
      <c r="F245" s="4">
        <f>ROUND(Source!AP236,O245)</f>
        <v>3895.2</v>
      </c>
      <c r="G245" s="4" t="s">
        <v>76</v>
      </c>
      <c r="H245" s="4" t="s">
        <v>77</v>
      </c>
      <c r="I245" s="4"/>
      <c r="J245" s="4"/>
      <c r="K245" s="4">
        <v>216</v>
      </c>
      <c r="L245" s="4">
        <v>8</v>
      </c>
      <c r="M245" s="4">
        <v>3</v>
      </c>
      <c r="N245" s="4" t="s">
        <v>3</v>
      </c>
      <c r="O245" s="4">
        <v>2</v>
      </c>
      <c r="P245" s="4"/>
      <c r="Q245" s="4"/>
      <c r="R245" s="4"/>
      <c r="S245" s="4"/>
      <c r="T245" s="4"/>
      <c r="U245" s="4"/>
      <c r="V245" s="4"/>
      <c r="W245" s="4"/>
    </row>
    <row r="246" spans="1:23">
      <c r="A246" s="4">
        <v>50</v>
      </c>
      <c r="B246" s="4">
        <v>0</v>
      </c>
      <c r="C246" s="4">
        <v>0</v>
      </c>
      <c r="D246" s="4">
        <v>1</v>
      </c>
      <c r="E246" s="4">
        <v>223</v>
      </c>
      <c r="F246" s="4">
        <f>ROUND(Source!AQ236,O246)</f>
        <v>0</v>
      </c>
      <c r="G246" s="4" t="s">
        <v>78</v>
      </c>
      <c r="H246" s="4" t="s">
        <v>79</v>
      </c>
      <c r="I246" s="4"/>
      <c r="J246" s="4"/>
      <c r="K246" s="4">
        <v>223</v>
      </c>
      <c r="L246" s="4">
        <v>9</v>
      </c>
      <c r="M246" s="4">
        <v>3</v>
      </c>
      <c r="N246" s="4" t="s">
        <v>3</v>
      </c>
      <c r="O246" s="4">
        <v>2</v>
      </c>
      <c r="P246" s="4"/>
      <c r="Q246" s="4"/>
      <c r="R246" s="4"/>
      <c r="S246" s="4"/>
      <c r="T246" s="4"/>
      <c r="U246" s="4"/>
      <c r="V246" s="4"/>
      <c r="W246" s="4"/>
    </row>
    <row r="247" spans="1:23">
      <c r="A247" s="4">
        <v>50</v>
      </c>
      <c r="B247" s="4">
        <v>0</v>
      </c>
      <c r="C247" s="4">
        <v>0</v>
      </c>
      <c r="D247" s="4">
        <v>1</v>
      </c>
      <c r="E247" s="4">
        <v>229</v>
      </c>
      <c r="F247" s="4">
        <f>ROUND(Source!AZ236,O247)</f>
        <v>3895.2</v>
      </c>
      <c r="G247" s="4" t="s">
        <v>80</v>
      </c>
      <c r="H247" s="4" t="s">
        <v>81</v>
      </c>
      <c r="I247" s="4"/>
      <c r="J247" s="4"/>
      <c r="K247" s="4">
        <v>229</v>
      </c>
      <c r="L247" s="4">
        <v>10</v>
      </c>
      <c r="M247" s="4">
        <v>3</v>
      </c>
      <c r="N247" s="4" t="s">
        <v>3</v>
      </c>
      <c r="O247" s="4">
        <v>2</v>
      </c>
      <c r="P247" s="4"/>
      <c r="Q247" s="4"/>
      <c r="R247" s="4"/>
      <c r="S247" s="4"/>
      <c r="T247" s="4"/>
      <c r="U247" s="4"/>
      <c r="V247" s="4"/>
      <c r="W247" s="4"/>
    </row>
    <row r="248" spans="1:23">
      <c r="A248" s="4">
        <v>50</v>
      </c>
      <c r="B248" s="4">
        <v>0</v>
      </c>
      <c r="C248" s="4">
        <v>0</v>
      </c>
      <c r="D248" s="4">
        <v>1</v>
      </c>
      <c r="E248" s="4">
        <v>203</v>
      </c>
      <c r="F248" s="4">
        <f>ROUND(Source!Q236,O248)</f>
        <v>54.5</v>
      </c>
      <c r="G248" s="4" t="s">
        <v>82</v>
      </c>
      <c r="H248" s="4" t="s">
        <v>83</v>
      </c>
      <c r="I248" s="4"/>
      <c r="J248" s="4"/>
      <c r="K248" s="4">
        <v>203</v>
      </c>
      <c r="L248" s="4">
        <v>11</v>
      </c>
      <c r="M248" s="4">
        <v>3</v>
      </c>
      <c r="N248" s="4" t="s">
        <v>3</v>
      </c>
      <c r="O248" s="4">
        <v>2</v>
      </c>
      <c r="P248" s="4"/>
      <c r="Q248" s="4"/>
      <c r="R248" s="4"/>
      <c r="S248" s="4"/>
      <c r="T248" s="4"/>
      <c r="U248" s="4"/>
      <c r="V248" s="4"/>
      <c r="W248" s="4"/>
    </row>
    <row r="249" spans="1:23">
      <c r="A249" s="4">
        <v>50</v>
      </c>
      <c r="B249" s="4">
        <v>0</v>
      </c>
      <c r="C249" s="4">
        <v>0</v>
      </c>
      <c r="D249" s="4">
        <v>1</v>
      </c>
      <c r="E249" s="4">
        <v>231</v>
      </c>
      <c r="F249" s="4">
        <f>ROUND(Source!BB236,O249)</f>
        <v>0</v>
      </c>
      <c r="G249" s="4" t="s">
        <v>84</v>
      </c>
      <c r="H249" s="4" t="s">
        <v>85</v>
      </c>
      <c r="I249" s="4"/>
      <c r="J249" s="4"/>
      <c r="K249" s="4">
        <v>231</v>
      </c>
      <c r="L249" s="4">
        <v>12</v>
      </c>
      <c r="M249" s="4">
        <v>3</v>
      </c>
      <c r="N249" s="4" t="s">
        <v>3</v>
      </c>
      <c r="O249" s="4">
        <v>2</v>
      </c>
      <c r="P249" s="4"/>
      <c r="Q249" s="4"/>
      <c r="R249" s="4"/>
      <c r="S249" s="4"/>
      <c r="T249" s="4"/>
      <c r="U249" s="4"/>
      <c r="V249" s="4"/>
      <c r="W249" s="4"/>
    </row>
    <row r="250" spans="1:23">
      <c r="A250" s="4">
        <v>50</v>
      </c>
      <c r="B250" s="4">
        <v>0</v>
      </c>
      <c r="C250" s="4">
        <v>0</v>
      </c>
      <c r="D250" s="4">
        <v>1</v>
      </c>
      <c r="E250" s="4">
        <v>204</v>
      </c>
      <c r="F250" s="4">
        <f>ROUND(Source!R236,O250)</f>
        <v>5.3</v>
      </c>
      <c r="G250" s="4" t="s">
        <v>86</v>
      </c>
      <c r="H250" s="4" t="s">
        <v>87</v>
      </c>
      <c r="I250" s="4"/>
      <c r="J250" s="4"/>
      <c r="K250" s="4">
        <v>204</v>
      </c>
      <c r="L250" s="4">
        <v>13</v>
      </c>
      <c r="M250" s="4">
        <v>3</v>
      </c>
      <c r="N250" s="4" t="s">
        <v>3</v>
      </c>
      <c r="O250" s="4">
        <v>2</v>
      </c>
      <c r="P250" s="4"/>
      <c r="Q250" s="4"/>
      <c r="R250" s="4"/>
      <c r="S250" s="4"/>
      <c r="T250" s="4"/>
      <c r="U250" s="4"/>
      <c r="V250" s="4"/>
      <c r="W250" s="4"/>
    </row>
    <row r="251" spans="1:23">
      <c r="A251" s="4">
        <v>50</v>
      </c>
      <c r="B251" s="4">
        <v>0</v>
      </c>
      <c r="C251" s="4">
        <v>0</v>
      </c>
      <c r="D251" s="4">
        <v>1</v>
      </c>
      <c r="E251" s="4">
        <v>205</v>
      </c>
      <c r="F251" s="4">
        <f>ROUND(Source!S236,O251)</f>
        <v>117.37</v>
      </c>
      <c r="G251" s="4" t="s">
        <v>88</v>
      </c>
      <c r="H251" s="4" t="s">
        <v>89</v>
      </c>
      <c r="I251" s="4"/>
      <c r="J251" s="4"/>
      <c r="K251" s="4">
        <v>205</v>
      </c>
      <c r="L251" s="4">
        <v>14</v>
      </c>
      <c r="M251" s="4">
        <v>3</v>
      </c>
      <c r="N251" s="4" t="s">
        <v>3</v>
      </c>
      <c r="O251" s="4">
        <v>2</v>
      </c>
      <c r="P251" s="4"/>
      <c r="Q251" s="4"/>
      <c r="R251" s="4"/>
      <c r="S251" s="4"/>
      <c r="T251" s="4"/>
      <c r="U251" s="4"/>
      <c r="V251" s="4"/>
      <c r="W251" s="4"/>
    </row>
    <row r="252" spans="1:23">
      <c r="A252" s="4">
        <v>50</v>
      </c>
      <c r="B252" s="4">
        <v>0</v>
      </c>
      <c r="C252" s="4">
        <v>0</v>
      </c>
      <c r="D252" s="4">
        <v>1</v>
      </c>
      <c r="E252" s="4">
        <v>232</v>
      </c>
      <c r="F252" s="4">
        <f>ROUND(Source!BC236,O252)</f>
        <v>0</v>
      </c>
      <c r="G252" s="4" t="s">
        <v>90</v>
      </c>
      <c r="H252" s="4" t="s">
        <v>91</v>
      </c>
      <c r="I252" s="4"/>
      <c r="J252" s="4"/>
      <c r="K252" s="4">
        <v>232</v>
      </c>
      <c r="L252" s="4">
        <v>15</v>
      </c>
      <c r="M252" s="4">
        <v>3</v>
      </c>
      <c r="N252" s="4" t="s">
        <v>3</v>
      </c>
      <c r="O252" s="4">
        <v>2</v>
      </c>
      <c r="P252" s="4"/>
      <c r="Q252" s="4"/>
      <c r="R252" s="4"/>
      <c r="S252" s="4"/>
      <c r="T252" s="4"/>
      <c r="U252" s="4"/>
      <c r="V252" s="4"/>
      <c r="W252" s="4"/>
    </row>
    <row r="253" spans="1:23">
      <c r="A253" s="4">
        <v>50</v>
      </c>
      <c r="B253" s="4">
        <v>0</v>
      </c>
      <c r="C253" s="4">
        <v>0</v>
      </c>
      <c r="D253" s="4">
        <v>1</v>
      </c>
      <c r="E253" s="4">
        <v>214</v>
      </c>
      <c r="F253" s="4">
        <f>ROUND(Source!AS236,O253)</f>
        <v>25.73</v>
      </c>
      <c r="G253" s="4" t="s">
        <v>92</v>
      </c>
      <c r="H253" s="4" t="s">
        <v>93</v>
      </c>
      <c r="I253" s="4"/>
      <c r="J253" s="4"/>
      <c r="K253" s="4">
        <v>214</v>
      </c>
      <c r="L253" s="4">
        <v>16</v>
      </c>
      <c r="M253" s="4">
        <v>3</v>
      </c>
      <c r="N253" s="4" t="s">
        <v>3</v>
      </c>
      <c r="O253" s="4">
        <v>2</v>
      </c>
      <c r="P253" s="4"/>
      <c r="Q253" s="4"/>
      <c r="R253" s="4"/>
      <c r="S253" s="4"/>
      <c r="T253" s="4"/>
      <c r="U253" s="4"/>
      <c r="V253" s="4"/>
      <c r="W253" s="4"/>
    </row>
    <row r="254" spans="1:23">
      <c r="A254" s="4">
        <v>50</v>
      </c>
      <c r="B254" s="4">
        <v>0</v>
      </c>
      <c r="C254" s="4">
        <v>0</v>
      </c>
      <c r="D254" s="4">
        <v>1</v>
      </c>
      <c r="E254" s="4">
        <v>215</v>
      </c>
      <c r="F254" s="4">
        <f>ROUND(Source!AT236,O254)</f>
        <v>850.09</v>
      </c>
      <c r="G254" s="4" t="s">
        <v>94</v>
      </c>
      <c r="H254" s="4" t="s">
        <v>95</v>
      </c>
      <c r="I254" s="4"/>
      <c r="J254" s="4"/>
      <c r="K254" s="4">
        <v>215</v>
      </c>
      <c r="L254" s="4">
        <v>17</v>
      </c>
      <c r="M254" s="4">
        <v>3</v>
      </c>
      <c r="N254" s="4" t="s">
        <v>3</v>
      </c>
      <c r="O254" s="4">
        <v>2</v>
      </c>
      <c r="P254" s="4"/>
      <c r="Q254" s="4"/>
      <c r="R254" s="4"/>
      <c r="S254" s="4"/>
      <c r="T254" s="4"/>
      <c r="U254" s="4"/>
      <c r="V254" s="4"/>
      <c r="W254" s="4"/>
    </row>
    <row r="255" spans="1:23">
      <c r="A255" s="4">
        <v>50</v>
      </c>
      <c r="B255" s="4">
        <v>0</v>
      </c>
      <c r="C255" s="4">
        <v>0</v>
      </c>
      <c r="D255" s="4">
        <v>1</v>
      </c>
      <c r="E255" s="4">
        <v>217</v>
      </c>
      <c r="F255" s="4">
        <f>ROUND(Source!AU236,O255)</f>
        <v>0</v>
      </c>
      <c r="G255" s="4" t="s">
        <v>96</v>
      </c>
      <c r="H255" s="4" t="s">
        <v>97</v>
      </c>
      <c r="I255" s="4"/>
      <c r="J255" s="4"/>
      <c r="K255" s="4">
        <v>217</v>
      </c>
      <c r="L255" s="4">
        <v>18</v>
      </c>
      <c r="M255" s="4">
        <v>3</v>
      </c>
      <c r="N255" s="4" t="s">
        <v>3</v>
      </c>
      <c r="O255" s="4">
        <v>2</v>
      </c>
      <c r="P255" s="4"/>
      <c r="Q255" s="4"/>
      <c r="R255" s="4"/>
      <c r="S255" s="4"/>
      <c r="T255" s="4"/>
      <c r="U255" s="4"/>
      <c r="V255" s="4"/>
      <c r="W255" s="4"/>
    </row>
    <row r="256" spans="1:23">
      <c r="A256" s="4">
        <v>50</v>
      </c>
      <c r="B256" s="4">
        <v>0</v>
      </c>
      <c r="C256" s="4">
        <v>0</v>
      </c>
      <c r="D256" s="4">
        <v>1</v>
      </c>
      <c r="E256" s="4">
        <v>230</v>
      </c>
      <c r="F256" s="4">
        <f>ROUND(Source!BA236,O256)</f>
        <v>0</v>
      </c>
      <c r="G256" s="4" t="s">
        <v>98</v>
      </c>
      <c r="H256" s="4" t="s">
        <v>99</v>
      </c>
      <c r="I256" s="4"/>
      <c r="J256" s="4"/>
      <c r="K256" s="4">
        <v>230</v>
      </c>
      <c r="L256" s="4">
        <v>19</v>
      </c>
      <c r="M256" s="4">
        <v>3</v>
      </c>
      <c r="N256" s="4" t="s">
        <v>3</v>
      </c>
      <c r="O256" s="4">
        <v>2</v>
      </c>
      <c r="P256" s="4"/>
      <c r="Q256" s="4"/>
      <c r="R256" s="4"/>
      <c r="S256" s="4"/>
      <c r="T256" s="4"/>
      <c r="U256" s="4"/>
      <c r="V256" s="4"/>
      <c r="W256" s="4"/>
    </row>
    <row r="257" spans="1:206">
      <c r="A257" s="4">
        <v>50</v>
      </c>
      <c r="B257" s="4">
        <v>0</v>
      </c>
      <c r="C257" s="4">
        <v>0</v>
      </c>
      <c r="D257" s="4">
        <v>1</v>
      </c>
      <c r="E257" s="4">
        <v>206</v>
      </c>
      <c r="F257" s="4">
        <f>ROUND(Source!T236,O257)</f>
        <v>0</v>
      </c>
      <c r="G257" s="4" t="s">
        <v>100</v>
      </c>
      <c r="H257" s="4" t="s">
        <v>101</v>
      </c>
      <c r="I257" s="4"/>
      <c r="J257" s="4"/>
      <c r="K257" s="4">
        <v>206</v>
      </c>
      <c r="L257" s="4">
        <v>20</v>
      </c>
      <c r="M257" s="4">
        <v>3</v>
      </c>
      <c r="N257" s="4" t="s">
        <v>3</v>
      </c>
      <c r="O257" s="4">
        <v>2</v>
      </c>
      <c r="P257" s="4"/>
      <c r="Q257" s="4"/>
      <c r="R257" s="4"/>
      <c r="S257" s="4"/>
      <c r="T257" s="4"/>
      <c r="U257" s="4"/>
      <c r="V257" s="4"/>
      <c r="W257" s="4"/>
    </row>
    <row r="258" spans="1:206">
      <c r="A258" s="4">
        <v>50</v>
      </c>
      <c r="B258" s="4">
        <v>0</v>
      </c>
      <c r="C258" s="4">
        <v>0</v>
      </c>
      <c r="D258" s="4">
        <v>1</v>
      </c>
      <c r="E258" s="4">
        <v>207</v>
      </c>
      <c r="F258" s="4">
        <f>Source!U236</f>
        <v>12.225600000000002</v>
      </c>
      <c r="G258" s="4" t="s">
        <v>102</v>
      </c>
      <c r="H258" s="4" t="s">
        <v>103</v>
      </c>
      <c r="I258" s="4"/>
      <c r="J258" s="4"/>
      <c r="K258" s="4">
        <v>207</v>
      </c>
      <c r="L258" s="4">
        <v>21</v>
      </c>
      <c r="M258" s="4">
        <v>3</v>
      </c>
      <c r="N258" s="4" t="s">
        <v>3</v>
      </c>
      <c r="O258" s="4">
        <v>-1</v>
      </c>
      <c r="P258" s="4"/>
      <c r="Q258" s="4"/>
      <c r="R258" s="4"/>
      <c r="S258" s="4"/>
      <c r="T258" s="4"/>
      <c r="U258" s="4"/>
      <c r="V258" s="4"/>
      <c r="W258" s="4"/>
    </row>
    <row r="259" spans="1:206">
      <c r="A259" s="4">
        <v>50</v>
      </c>
      <c r="B259" s="4">
        <v>0</v>
      </c>
      <c r="C259" s="4">
        <v>0</v>
      </c>
      <c r="D259" s="4">
        <v>1</v>
      </c>
      <c r="E259" s="4">
        <v>208</v>
      </c>
      <c r="F259" s="4">
        <f>Source!V236</f>
        <v>0.46419999999999995</v>
      </c>
      <c r="G259" s="4" t="s">
        <v>104</v>
      </c>
      <c r="H259" s="4" t="s">
        <v>105</v>
      </c>
      <c r="I259" s="4"/>
      <c r="J259" s="4"/>
      <c r="K259" s="4">
        <v>208</v>
      </c>
      <c r="L259" s="4">
        <v>22</v>
      </c>
      <c r="M259" s="4">
        <v>3</v>
      </c>
      <c r="N259" s="4" t="s">
        <v>3</v>
      </c>
      <c r="O259" s="4">
        <v>-1</v>
      </c>
      <c r="P259" s="4"/>
      <c r="Q259" s="4"/>
      <c r="R259" s="4"/>
      <c r="S259" s="4"/>
      <c r="T259" s="4"/>
      <c r="U259" s="4"/>
      <c r="V259" s="4"/>
      <c r="W259" s="4"/>
    </row>
    <row r="260" spans="1:206">
      <c r="A260" s="4">
        <v>50</v>
      </c>
      <c r="B260" s="4">
        <v>0</v>
      </c>
      <c r="C260" s="4">
        <v>0</v>
      </c>
      <c r="D260" s="4">
        <v>1</v>
      </c>
      <c r="E260" s="4">
        <v>209</v>
      </c>
      <c r="F260" s="4">
        <f>ROUND(Source!W236,O260)</f>
        <v>0</v>
      </c>
      <c r="G260" s="4" t="s">
        <v>106</v>
      </c>
      <c r="H260" s="4" t="s">
        <v>107</v>
      </c>
      <c r="I260" s="4"/>
      <c r="J260" s="4"/>
      <c r="K260" s="4">
        <v>209</v>
      </c>
      <c r="L260" s="4">
        <v>23</v>
      </c>
      <c r="M260" s="4">
        <v>3</v>
      </c>
      <c r="N260" s="4" t="s">
        <v>3</v>
      </c>
      <c r="O260" s="4">
        <v>2</v>
      </c>
      <c r="P260" s="4"/>
      <c r="Q260" s="4"/>
      <c r="R260" s="4"/>
      <c r="S260" s="4"/>
      <c r="T260" s="4"/>
      <c r="U260" s="4"/>
      <c r="V260" s="4"/>
      <c r="W260" s="4"/>
    </row>
    <row r="261" spans="1:206">
      <c r="A261" s="4">
        <v>50</v>
      </c>
      <c r="B261" s="4">
        <v>0</v>
      </c>
      <c r="C261" s="4">
        <v>0</v>
      </c>
      <c r="D261" s="4">
        <v>1</v>
      </c>
      <c r="E261" s="4">
        <v>210</v>
      </c>
      <c r="F261" s="4">
        <f>ROUND(Source!X236,O261)</f>
        <v>99.37</v>
      </c>
      <c r="G261" s="4" t="s">
        <v>108</v>
      </c>
      <c r="H261" s="4" t="s">
        <v>109</v>
      </c>
      <c r="I261" s="4"/>
      <c r="J261" s="4"/>
      <c r="K261" s="4">
        <v>210</v>
      </c>
      <c r="L261" s="4">
        <v>24</v>
      </c>
      <c r="M261" s="4">
        <v>3</v>
      </c>
      <c r="N261" s="4" t="s">
        <v>3</v>
      </c>
      <c r="O261" s="4">
        <v>2</v>
      </c>
      <c r="P261" s="4"/>
      <c r="Q261" s="4"/>
      <c r="R261" s="4"/>
      <c r="S261" s="4"/>
      <c r="T261" s="4"/>
      <c r="U261" s="4"/>
      <c r="V261" s="4"/>
      <c r="W261" s="4"/>
    </row>
    <row r="262" spans="1:206">
      <c r="A262" s="4">
        <v>50</v>
      </c>
      <c r="B262" s="4">
        <v>0</v>
      </c>
      <c r="C262" s="4">
        <v>0</v>
      </c>
      <c r="D262" s="4">
        <v>1</v>
      </c>
      <c r="E262" s="4">
        <v>211</v>
      </c>
      <c r="F262" s="4">
        <f>ROUND(Source!Y236,O262)</f>
        <v>63.79</v>
      </c>
      <c r="G262" s="4" t="s">
        <v>110</v>
      </c>
      <c r="H262" s="4" t="s">
        <v>111</v>
      </c>
      <c r="I262" s="4"/>
      <c r="J262" s="4"/>
      <c r="K262" s="4">
        <v>211</v>
      </c>
      <c r="L262" s="4">
        <v>25</v>
      </c>
      <c r="M262" s="4">
        <v>3</v>
      </c>
      <c r="N262" s="4" t="s">
        <v>3</v>
      </c>
      <c r="O262" s="4">
        <v>2</v>
      </c>
      <c r="P262" s="4"/>
      <c r="Q262" s="4"/>
      <c r="R262" s="4"/>
      <c r="S262" s="4"/>
      <c r="T262" s="4"/>
      <c r="U262" s="4"/>
      <c r="V262" s="4"/>
      <c r="W262" s="4"/>
    </row>
    <row r="263" spans="1:206">
      <c r="A263" s="4">
        <v>50</v>
      </c>
      <c r="B263" s="4">
        <v>0</v>
      </c>
      <c r="C263" s="4">
        <v>0</v>
      </c>
      <c r="D263" s="4">
        <v>1</v>
      </c>
      <c r="E263" s="4">
        <v>224</v>
      </c>
      <c r="F263" s="4">
        <f>ROUND(Source!AR236,O263)</f>
        <v>4771.0200000000004</v>
      </c>
      <c r="G263" s="4" t="s">
        <v>112</v>
      </c>
      <c r="H263" s="4" t="s">
        <v>113</v>
      </c>
      <c r="I263" s="4"/>
      <c r="J263" s="4"/>
      <c r="K263" s="4">
        <v>224</v>
      </c>
      <c r="L263" s="4">
        <v>26</v>
      </c>
      <c r="M263" s="4">
        <v>3</v>
      </c>
      <c r="N263" s="4" t="s">
        <v>3</v>
      </c>
      <c r="O263" s="4">
        <v>2</v>
      </c>
      <c r="P263" s="4"/>
      <c r="Q263" s="4"/>
      <c r="R263" s="4"/>
      <c r="S263" s="4"/>
      <c r="T263" s="4"/>
      <c r="U263" s="4"/>
      <c r="V263" s="4"/>
      <c r="W263" s="4"/>
    </row>
    <row r="264" spans="1:206">
      <c r="A264" s="4">
        <v>50</v>
      </c>
      <c r="B264" s="4">
        <v>1</v>
      </c>
      <c r="C264" s="4">
        <v>0</v>
      </c>
      <c r="D264" s="4">
        <v>2</v>
      </c>
      <c r="E264" s="4">
        <v>0</v>
      </c>
      <c r="F264" s="4">
        <f>ROUND(F263*6.65,O264)</f>
        <v>31727.279999999999</v>
      </c>
      <c r="G264" s="4" t="s">
        <v>114</v>
      </c>
      <c r="H264" s="4" t="s">
        <v>182</v>
      </c>
      <c r="I264" s="4"/>
      <c r="J264" s="4"/>
      <c r="K264" s="4">
        <v>212</v>
      </c>
      <c r="L264" s="4">
        <v>27</v>
      </c>
      <c r="M264" s="4">
        <v>0</v>
      </c>
      <c r="N264" s="4" t="s">
        <v>3</v>
      </c>
      <c r="O264" s="4">
        <v>2</v>
      </c>
      <c r="P264" s="4"/>
      <c r="Q264" s="4"/>
      <c r="R264" s="4"/>
      <c r="S264" s="4"/>
      <c r="T264" s="4"/>
      <c r="U264" s="4"/>
      <c r="V264" s="4"/>
      <c r="W264" s="4"/>
    </row>
    <row r="265" spans="1:206">
      <c r="A265" s="4">
        <v>50</v>
      </c>
      <c r="B265" s="4">
        <v>1</v>
      </c>
      <c r="C265" s="4">
        <v>0</v>
      </c>
      <c r="D265" s="4">
        <v>2</v>
      </c>
      <c r="E265" s="4">
        <v>0</v>
      </c>
      <c r="F265" s="4">
        <f>ROUND(F264*0.18,O265)</f>
        <v>5710.91</v>
      </c>
      <c r="G265" s="4" t="s">
        <v>161</v>
      </c>
      <c r="H265" s="4" t="s">
        <v>162</v>
      </c>
      <c r="I265" s="4"/>
      <c r="J265" s="4"/>
      <c r="K265" s="4">
        <v>212</v>
      </c>
      <c r="L265" s="4">
        <v>28</v>
      </c>
      <c r="M265" s="4">
        <v>0</v>
      </c>
      <c r="N265" s="4" t="s">
        <v>3</v>
      </c>
      <c r="O265" s="4">
        <v>2</v>
      </c>
      <c r="P265" s="4"/>
      <c r="Q265" s="4"/>
      <c r="R265" s="4"/>
      <c r="S265" s="4"/>
      <c r="T265" s="4"/>
      <c r="U265" s="4"/>
      <c r="V265" s="4"/>
      <c r="W265" s="4"/>
    </row>
    <row r="266" spans="1:206">
      <c r="A266" s="4">
        <v>50</v>
      </c>
      <c r="B266" s="4">
        <v>1</v>
      </c>
      <c r="C266" s="4">
        <v>0</v>
      </c>
      <c r="D266" s="4">
        <v>2</v>
      </c>
      <c r="E266" s="4">
        <v>0</v>
      </c>
      <c r="F266" s="4">
        <f>ROUND(F264+F265,O266)</f>
        <v>37438.19</v>
      </c>
      <c r="G266" s="4" t="s">
        <v>183</v>
      </c>
      <c r="H266" s="4" t="s">
        <v>183</v>
      </c>
      <c r="I266" s="4"/>
      <c r="J266" s="4"/>
      <c r="K266" s="4">
        <v>212</v>
      </c>
      <c r="L266" s="4">
        <v>29</v>
      </c>
      <c r="M266" s="4">
        <v>0</v>
      </c>
      <c r="N266" s="4" t="s">
        <v>3</v>
      </c>
      <c r="O266" s="4">
        <v>2</v>
      </c>
      <c r="P266" s="4"/>
      <c r="Q266" s="4"/>
      <c r="R266" s="4"/>
      <c r="S266" s="4"/>
      <c r="T266" s="4"/>
      <c r="U266" s="4"/>
      <c r="V266" s="4"/>
      <c r="W266" s="4"/>
    </row>
    <row r="268" spans="1:206">
      <c r="A268" s="1">
        <v>4</v>
      </c>
      <c r="B268" s="1">
        <v>1</v>
      </c>
      <c r="C268" s="1"/>
      <c r="D268" s="1">
        <f>ROW(A358)</f>
        <v>358</v>
      </c>
      <c r="E268" s="1"/>
      <c r="F268" s="1" t="s">
        <v>13</v>
      </c>
      <c r="G268" s="1" t="s">
        <v>184</v>
      </c>
      <c r="H268" s="1" t="s">
        <v>3</v>
      </c>
      <c r="I268" s="1">
        <v>0</v>
      </c>
      <c r="J268" s="1"/>
      <c r="K268" s="1">
        <v>0</v>
      </c>
      <c r="L268" s="1"/>
      <c r="M268" s="1"/>
      <c r="N268" s="1"/>
      <c r="O268" s="1"/>
      <c r="P268" s="1"/>
      <c r="Q268" s="1"/>
      <c r="R268" s="1"/>
      <c r="S268" s="1"/>
      <c r="T268" s="1"/>
      <c r="U268" s="1" t="s">
        <v>3</v>
      </c>
      <c r="V268" s="1">
        <v>0</v>
      </c>
      <c r="W268" s="1"/>
      <c r="X268" s="1"/>
      <c r="Y268" s="1"/>
      <c r="Z268" s="1"/>
      <c r="AA268" s="1"/>
      <c r="AB268" s="1" t="s">
        <v>3</v>
      </c>
      <c r="AC268" s="1" t="s">
        <v>3</v>
      </c>
      <c r="AD268" s="1" t="s">
        <v>3</v>
      </c>
      <c r="AE268" s="1" t="s">
        <v>3</v>
      </c>
      <c r="AF268" s="1" t="s">
        <v>3</v>
      </c>
      <c r="AG268" s="1" t="s">
        <v>3</v>
      </c>
      <c r="AH268" s="1"/>
      <c r="AI268" s="1"/>
      <c r="AJ268" s="1"/>
      <c r="AK268" s="1"/>
      <c r="AL268" s="1"/>
      <c r="AM268" s="1"/>
      <c r="AN268" s="1"/>
      <c r="AO268" s="1"/>
      <c r="AP268" s="1" t="s">
        <v>3</v>
      </c>
      <c r="AQ268" s="1" t="s">
        <v>3</v>
      </c>
      <c r="AR268" s="1" t="s">
        <v>3</v>
      </c>
      <c r="AS268" s="1"/>
      <c r="AT268" s="1"/>
      <c r="AU268" s="1"/>
      <c r="AV268" s="1"/>
      <c r="AW268" s="1"/>
      <c r="AX268" s="1"/>
      <c r="AY268" s="1"/>
      <c r="AZ268" s="1" t="s">
        <v>3</v>
      </c>
      <c r="BA268" s="1"/>
      <c r="BB268" s="1" t="s">
        <v>3</v>
      </c>
      <c r="BC268" s="1" t="s">
        <v>3</v>
      </c>
      <c r="BD268" s="1" t="s">
        <v>3</v>
      </c>
      <c r="BE268" s="1" t="s">
        <v>3</v>
      </c>
      <c r="BF268" s="1" t="s">
        <v>3</v>
      </c>
      <c r="BG268" s="1" t="s">
        <v>3</v>
      </c>
      <c r="BH268" s="1" t="s">
        <v>3</v>
      </c>
      <c r="BI268" s="1" t="s">
        <v>3</v>
      </c>
      <c r="BJ268" s="1" t="s">
        <v>3</v>
      </c>
      <c r="BK268" s="1" t="s">
        <v>3</v>
      </c>
      <c r="BL268" s="1" t="s">
        <v>3</v>
      </c>
      <c r="BM268" s="1" t="s">
        <v>3</v>
      </c>
      <c r="BN268" s="1" t="s">
        <v>3</v>
      </c>
      <c r="BO268" s="1" t="s">
        <v>3</v>
      </c>
      <c r="BP268" s="1" t="s">
        <v>3</v>
      </c>
      <c r="BQ268" s="1"/>
      <c r="BR268" s="1"/>
      <c r="BS268" s="1"/>
      <c r="BT268" s="1"/>
      <c r="BU268" s="1"/>
      <c r="BV268" s="1"/>
      <c r="BW268" s="1"/>
      <c r="BX268" s="1">
        <v>0</v>
      </c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>
        <v>0</v>
      </c>
    </row>
    <row r="270" spans="1:206">
      <c r="A270" s="2">
        <v>52</v>
      </c>
      <c r="B270" s="2">
        <f t="shared" ref="B270:G270" si="212">B358</f>
        <v>1</v>
      </c>
      <c r="C270" s="2">
        <f t="shared" si="212"/>
        <v>4</v>
      </c>
      <c r="D270" s="2">
        <f t="shared" si="212"/>
        <v>268</v>
      </c>
      <c r="E270" s="2">
        <f t="shared" si="212"/>
        <v>0</v>
      </c>
      <c r="F270" s="2" t="str">
        <f t="shared" si="212"/>
        <v>Новый раздел</v>
      </c>
      <c r="G270" s="2" t="str">
        <f t="shared" si="212"/>
        <v>Раздел 3. Заявитель №3</v>
      </c>
      <c r="H270" s="2"/>
      <c r="I270" s="2"/>
      <c r="J270" s="2"/>
      <c r="K270" s="2"/>
      <c r="L270" s="2"/>
      <c r="M270" s="2"/>
      <c r="N270" s="2"/>
      <c r="O270" s="2">
        <f t="shared" ref="O270:AT270" si="213">O358</f>
        <v>4607.8599999999997</v>
      </c>
      <c r="P270" s="2">
        <f t="shared" si="213"/>
        <v>4435.99</v>
      </c>
      <c r="Q270" s="2">
        <f t="shared" si="213"/>
        <v>54.5</v>
      </c>
      <c r="R270" s="2">
        <f t="shared" si="213"/>
        <v>5.3</v>
      </c>
      <c r="S270" s="2">
        <f t="shared" si="213"/>
        <v>117.37</v>
      </c>
      <c r="T270" s="2">
        <f t="shared" si="213"/>
        <v>0</v>
      </c>
      <c r="U270" s="2">
        <f t="shared" si="213"/>
        <v>12.225600000000002</v>
      </c>
      <c r="V270" s="2">
        <f t="shared" si="213"/>
        <v>0.46419999999999995</v>
      </c>
      <c r="W270" s="2">
        <f t="shared" si="213"/>
        <v>0</v>
      </c>
      <c r="X270" s="2">
        <f t="shared" si="213"/>
        <v>99.37</v>
      </c>
      <c r="Y270" s="2">
        <f t="shared" si="213"/>
        <v>63.79</v>
      </c>
      <c r="Z270" s="2">
        <f t="shared" si="213"/>
        <v>0</v>
      </c>
      <c r="AA270" s="2">
        <f t="shared" si="213"/>
        <v>0</v>
      </c>
      <c r="AB270" s="2">
        <f t="shared" si="213"/>
        <v>0</v>
      </c>
      <c r="AC270" s="2">
        <f t="shared" si="213"/>
        <v>0</v>
      </c>
      <c r="AD270" s="2">
        <f t="shared" si="213"/>
        <v>0</v>
      </c>
      <c r="AE270" s="2">
        <f t="shared" si="213"/>
        <v>0</v>
      </c>
      <c r="AF270" s="2">
        <f t="shared" si="213"/>
        <v>0</v>
      </c>
      <c r="AG270" s="2">
        <f t="shared" si="213"/>
        <v>0</v>
      </c>
      <c r="AH270" s="2">
        <f t="shared" si="213"/>
        <v>0</v>
      </c>
      <c r="AI270" s="2">
        <f t="shared" si="213"/>
        <v>0</v>
      </c>
      <c r="AJ270" s="2">
        <f t="shared" si="213"/>
        <v>0</v>
      </c>
      <c r="AK270" s="2">
        <f t="shared" si="213"/>
        <v>0</v>
      </c>
      <c r="AL270" s="2">
        <f t="shared" si="213"/>
        <v>0</v>
      </c>
      <c r="AM270" s="2">
        <f t="shared" si="213"/>
        <v>0</v>
      </c>
      <c r="AN270" s="2">
        <f t="shared" si="213"/>
        <v>0</v>
      </c>
      <c r="AO270" s="2">
        <f t="shared" si="213"/>
        <v>0</v>
      </c>
      <c r="AP270" s="2">
        <f t="shared" si="213"/>
        <v>3895.2</v>
      </c>
      <c r="AQ270" s="2">
        <f t="shared" si="213"/>
        <v>0</v>
      </c>
      <c r="AR270" s="2">
        <f t="shared" si="213"/>
        <v>4771.0200000000004</v>
      </c>
      <c r="AS270" s="2">
        <f t="shared" si="213"/>
        <v>25.73</v>
      </c>
      <c r="AT270" s="2">
        <f t="shared" si="213"/>
        <v>850.09</v>
      </c>
      <c r="AU270" s="2">
        <f t="shared" ref="AU270:BZ270" si="214">AU358</f>
        <v>0</v>
      </c>
      <c r="AV270" s="2">
        <f t="shared" si="214"/>
        <v>4435.99</v>
      </c>
      <c r="AW270" s="2">
        <f t="shared" si="214"/>
        <v>540.79</v>
      </c>
      <c r="AX270" s="2">
        <f t="shared" si="214"/>
        <v>0</v>
      </c>
      <c r="AY270" s="2">
        <f t="shared" si="214"/>
        <v>540.79</v>
      </c>
      <c r="AZ270" s="2">
        <f t="shared" si="214"/>
        <v>3895.2</v>
      </c>
      <c r="BA270" s="2">
        <f t="shared" si="214"/>
        <v>0</v>
      </c>
      <c r="BB270" s="2">
        <f t="shared" si="214"/>
        <v>0</v>
      </c>
      <c r="BC270" s="2">
        <f t="shared" si="214"/>
        <v>0</v>
      </c>
      <c r="BD270" s="2">
        <f t="shared" si="214"/>
        <v>0</v>
      </c>
      <c r="BE270" s="2">
        <f t="shared" si="214"/>
        <v>0</v>
      </c>
      <c r="BF270" s="2">
        <f t="shared" si="214"/>
        <v>0</v>
      </c>
      <c r="BG270" s="2">
        <f t="shared" si="214"/>
        <v>0</v>
      </c>
      <c r="BH270" s="2">
        <f t="shared" si="214"/>
        <v>0</v>
      </c>
      <c r="BI270" s="2">
        <f t="shared" si="214"/>
        <v>0</v>
      </c>
      <c r="BJ270" s="2">
        <f t="shared" si="214"/>
        <v>0</v>
      </c>
      <c r="BK270" s="2">
        <f t="shared" si="214"/>
        <v>0</v>
      </c>
      <c r="BL270" s="2">
        <f t="shared" si="214"/>
        <v>0</v>
      </c>
      <c r="BM270" s="2">
        <f t="shared" si="214"/>
        <v>0</v>
      </c>
      <c r="BN270" s="2">
        <f t="shared" si="214"/>
        <v>0</v>
      </c>
      <c r="BO270" s="2">
        <f t="shared" si="214"/>
        <v>0</v>
      </c>
      <c r="BP270" s="2">
        <f t="shared" si="214"/>
        <v>0</v>
      </c>
      <c r="BQ270" s="2">
        <f t="shared" si="214"/>
        <v>0</v>
      </c>
      <c r="BR270" s="2">
        <f t="shared" si="214"/>
        <v>0</v>
      </c>
      <c r="BS270" s="2">
        <f t="shared" si="214"/>
        <v>0</v>
      </c>
      <c r="BT270" s="2">
        <f t="shared" si="214"/>
        <v>0</v>
      </c>
      <c r="BU270" s="2">
        <f t="shared" si="214"/>
        <v>0</v>
      </c>
      <c r="BV270" s="2">
        <f t="shared" si="214"/>
        <v>0</v>
      </c>
      <c r="BW270" s="2">
        <f t="shared" si="214"/>
        <v>0</v>
      </c>
      <c r="BX270" s="2">
        <f t="shared" si="214"/>
        <v>0</v>
      </c>
      <c r="BY270" s="2">
        <f t="shared" si="214"/>
        <v>0</v>
      </c>
      <c r="BZ270" s="2">
        <f t="shared" si="214"/>
        <v>0</v>
      </c>
      <c r="CA270" s="2">
        <f t="shared" ref="CA270:DF270" si="215">CA358</f>
        <v>0</v>
      </c>
      <c r="CB270" s="2">
        <f t="shared" si="215"/>
        <v>0</v>
      </c>
      <c r="CC270" s="2">
        <f t="shared" si="215"/>
        <v>0</v>
      </c>
      <c r="CD270" s="2">
        <f t="shared" si="215"/>
        <v>0</v>
      </c>
      <c r="CE270" s="2">
        <f t="shared" si="215"/>
        <v>0</v>
      </c>
      <c r="CF270" s="2">
        <f t="shared" si="215"/>
        <v>0</v>
      </c>
      <c r="CG270" s="2">
        <f t="shared" si="215"/>
        <v>0</v>
      </c>
      <c r="CH270" s="2">
        <f t="shared" si="215"/>
        <v>0</v>
      </c>
      <c r="CI270" s="2">
        <f t="shared" si="215"/>
        <v>0</v>
      </c>
      <c r="CJ270" s="2">
        <f t="shared" si="215"/>
        <v>0</v>
      </c>
      <c r="CK270" s="2">
        <f t="shared" si="215"/>
        <v>0</v>
      </c>
      <c r="CL270" s="2">
        <f t="shared" si="215"/>
        <v>0</v>
      </c>
      <c r="CM270" s="2">
        <f t="shared" si="215"/>
        <v>0</v>
      </c>
      <c r="CN270" s="2">
        <f t="shared" si="215"/>
        <v>0</v>
      </c>
      <c r="CO270" s="2">
        <f t="shared" si="215"/>
        <v>0</v>
      </c>
      <c r="CP270" s="2">
        <f t="shared" si="215"/>
        <v>0</v>
      </c>
      <c r="CQ270" s="2">
        <f t="shared" si="215"/>
        <v>0</v>
      </c>
      <c r="CR270" s="2">
        <f t="shared" si="215"/>
        <v>0</v>
      </c>
      <c r="CS270" s="2">
        <f t="shared" si="215"/>
        <v>0</v>
      </c>
      <c r="CT270" s="2">
        <f t="shared" si="215"/>
        <v>0</v>
      </c>
      <c r="CU270" s="2">
        <f t="shared" si="215"/>
        <v>0</v>
      </c>
      <c r="CV270" s="2">
        <f t="shared" si="215"/>
        <v>0</v>
      </c>
      <c r="CW270" s="2">
        <f t="shared" si="215"/>
        <v>0</v>
      </c>
      <c r="CX270" s="2">
        <f t="shared" si="215"/>
        <v>0</v>
      </c>
      <c r="CY270" s="2">
        <f t="shared" si="215"/>
        <v>0</v>
      </c>
      <c r="CZ270" s="2">
        <f t="shared" si="215"/>
        <v>0</v>
      </c>
      <c r="DA270" s="2">
        <f t="shared" si="215"/>
        <v>0</v>
      </c>
      <c r="DB270" s="2">
        <f t="shared" si="215"/>
        <v>0</v>
      </c>
      <c r="DC270" s="2">
        <f t="shared" si="215"/>
        <v>0</v>
      </c>
      <c r="DD270" s="2">
        <f t="shared" si="215"/>
        <v>0</v>
      </c>
      <c r="DE270" s="2">
        <f t="shared" si="215"/>
        <v>0</v>
      </c>
      <c r="DF270" s="2">
        <f t="shared" si="215"/>
        <v>0</v>
      </c>
      <c r="DG270" s="3">
        <f t="shared" ref="DG270:EL270" si="216">DG358</f>
        <v>0</v>
      </c>
      <c r="DH270" s="3">
        <f t="shared" si="216"/>
        <v>0</v>
      </c>
      <c r="DI270" s="3">
        <f t="shared" si="216"/>
        <v>0</v>
      </c>
      <c r="DJ270" s="3">
        <f t="shared" si="216"/>
        <v>0</v>
      </c>
      <c r="DK270" s="3">
        <f t="shared" si="216"/>
        <v>0</v>
      </c>
      <c r="DL270" s="3">
        <f t="shared" si="216"/>
        <v>0</v>
      </c>
      <c r="DM270" s="3">
        <f t="shared" si="216"/>
        <v>0</v>
      </c>
      <c r="DN270" s="3">
        <f t="shared" si="216"/>
        <v>0</v>
      </c>
      <c r="DO270" s="3">
        <f t="shared" si="216"/>
        <v>0</v>
      </c>
      <c r="DP270" s="3">
        <f t="shared" si="216"/>
        <v>0</v>
      </c>
      <c r="DQ270" s="3">
        <f t="shared" si="216"/>
        <v>0</v>
      </c>
      <c r="DR270" s="3">
        <f t="shared" si="216"/>
        <v>0</v>
      </c>
      <c r="DS270" s="3">
        <f t="shared" si="216"/>
        <v>0</v>
      </c>
      <c r="DT270" s="3">
        <f t="shared" si="216"/>
        <v>0</v>
      </c>
      <c r="DU270" s="3">
        <f t="shared" si="216"/>
        <v>0</v>
      </c>
      <c r="DV270" s="3">
        <f t="shared" si="216"/>
        <v>0</v>
      </c>
      <c r="DW270" s="3">
        <f t="shared" si="216"/>
        <v>0</v>
      </c>
      <c r="DX270" s="3">
        <f t="shared" si="216"/>
        <v>0</v>
      </c>
      <c r="DY270" s="3">
        <f t="shared" si="216"/>
        <v>0</v>
      </c>
      <c r="DZ270" s="3">
        <f t="shared" si="216"/>
        <v>0</v>
      </c>
      <c r="EA270" s="3">
        <f t="shared" si="216"/>
        <v>0</v>
      </c>
      <c r="EB270" s="3">
        <f t="shared" si="216"/>
        <v>0</v>
      </c>
      <c r="EC270" s="3">
        <f t="shared" si="216"/>
        <v>0</v>
      </c>
      <c r="ED270" s="3">
        <f t="shared" si="216"/>
        <v>0</v>
      </c>
      <c r="EE270" s="3">
        <f t="shared" si="216"/>
        <v>0</v>
      </c>
      <c r="EF270" s="3">
        <f t="shared" si="216"/>
        <v>0</v>
      </c>
      <c r="EG270" s="3">
        <f t="shared" si="216"/>
        <v>0</v>
      </c>
      <c r="EH270" s="3">
        <f t="shared" si="216"/>
        <v>0</v>
      </c>
      <c r="EI270" s="3">
        <f t="shared" si="216"/>
        <v>0</v>
      </c>
      <c r="EJ270" s="3">
        <f t="shared" si="216"/>
        <v>0</v>
      </c>
      <c r="EK270" s="3">
        <f t="shared" si="216"/>
        <v>0</v>
      </c>
      <c r="EL270" s="3">
        <f t="shared" si="216"/>
        <v>0</v>
      </c>
      <c r="EM270" s="3">
        <f t="shared" ref="EM270:FR270" si="217">EM358</f>
        <v>0</v>
      </c>
      <c r="EN270" s="3">
        <f t="shared" si="217"/>
        <v>0</v>
      </c>
      <c r="EO270" s="3">
        <f t="shared" si="217"/>
        <v>0</v>
      </c>
      <c r="EP270" s="3">
        <f t="shared" si="217"/>
        <v>0</v>
      </c>
      <c r="EQ270" s="3">
        <f t="shared" si="217"/>
        <v>0</v>
      </c>
      <c r="ER270" s="3">
        <f t="shared" si="217"/>
        <v>0</v>
      </c>
      <c r="ES270" s="3">
        <f t="shared" si="217"/>
        <v>0</v>
      </c>
      <c r="ET270" s="3">
        <f t="shared" si="217"/>
        <v>0</v>
      </c>
      <c r="EU270" s="3">
        <f t="shared" si="217"/>
        <v>0</v>
      </c>
      <c r="EV270" s="3">
        <f t="shared" si="217"/>
        <v>0</v>
      </c>
      <c r="EW270" s="3">
        <f t="shared" si="217"/>
        <v>0</v>
      </c>
      <c r="EX270" s="3">
        <f t="shared" si="217"/>
        <v>0</v>
      </c>
      <c r="EY270" s="3">
        <f t="shared" si="217"/>
        <v>0</v>
      </c>
      <c r="EZ270" s="3">
        <f t="shared" si="217"/>
        <v>0</v>
      </c>
      <c r="FA270" s="3">
        <f t="shared" si="217"/>
        <v>0</v>
      </c>
      <c r="FB270" s="3">
        <f t="shared" si="217"/>
        <v>0</v>
      </c>
      <c r="FC270" s="3">
        <f t="shared" si="217"/>
        <v>0</v>
      </c>
      <c r="FD270" s="3">
        <f t="shared" si="217"/>
        <v>0</v>
      </c>
      <c r="FE270" s="3">
        <f t="shared" si="217"/>
        <v>0</v>
      </c>
      <c r="FF270" s="3">
        <f t="shared" si="217"/>
        <v>0</v>
      </c>
      <c r="FG270" s="3">
        <f t="shared" si="217"/>
        <v>0</v>
      </c>
      <c r="FH270" s="3">
        <f t="shared" si="217"/>
        <v>0</v>
      </c>
      <c r="FI270" s="3">
        <f t="shared" si="217"/>
        <v>0</v>
      </c>
      <c r="FJ270" s="3">
        <f t="shared" si="217"/>
        <v>0</v>
      </c>
      <c r="FK270" s="3">
        <f t="shared" si="217"/>
        <v>0</v>
      </c>
      <c r="FL270" s="3">
        <f t="shared" si="217"/>
        <v>0</v>
      </c>
      <c r="FM270" s="3">
        <f t="shared" si="217"/>
        <v>0</v>
      </c>
      <c r="FN270" s="3">
        <f t="shared" si="217"/>
        <v>0</v>
      </c>
      <c r="FO270" s="3">
        <f t="shared" si="217"/>
        <v>0</v>
      </c>
      <c r="FP270" s="3">
        <f t="shared" si="217"/>
        <v>0</v>
      </c>
      <c r="FQ270" s="3">
        <f t="shared" si="217"/>
        <v>0</v>
      </c>
      <c r="FR270" s="3">
        <f t="shared" si="217"/>
        <v>0</v>
      </c>
      <c r="FS270" s="3">
        <f t="shared" ref="FS270:GX270" si="218">FS358</f>
        <v>0</v>
      </c>
      <c r="FT270" s="3">
        <f t="shared" si="218"/>
        <v>0</v>
      </c>
      <c r="FU270" s="3">
        <f t="shared" si="218"/>
        <v>0</v>
      </c>
      <c r="FV270" s="3">
        <f t="shared" si="218"/>
        <v>0</v>
      </c>
      <c r="FW270" s="3">
        <f t="shared" si="218"/>
        <v>0</v>
      </c>
      <c r="FX270" s="3">
        <f t="shared" si="218"/>
        <v>0</v>
      </c>
      <c r="FY270" s="3">
        <f t="shared" si="218"/>
        <v>0</v>
      </c>
      <c r="FZ270" s="3">
        <f t="shared" si="218"/>
        <v>0</v>
      </c>
      <c r="GA270" s="3">
        <f t="shared" si="218"/>
        <v>0</v>
      </c>
      <c r="GB270" s="3">
        <f t="shared" si="218"/>
        <v>0</v>
      </c>
      <c r="GC270" s="3">
        <f t="shared" si="218"/>
        <v>0</v>
      </c>
      <c r="GD270" s="3">
        <f t="shared" si="218"/>
        <v>0</v>
      </c>
      <c r="GE270" s="3">
        <f t="shared" si="218"/>
        <v>0</v>
      </c>
      <c r="GF270" s="3">
        <f t="shared" si="218"/>
        <v>0</v>
      </c>
      <c r="GG270" s="3">
        <f t="shared" si="218"/>
        <v>0</v>
      </c>
      <c r="GH270" s="3">
        <f t="shared" si="218"/>
        <v>0</v>
      </c>
      <c r="GI270" s="3">
        <f t="shared" si="218"/>
        <v>0</v>
      </c>
      <c r="GJ270" s="3">
        <f t="shared" si="218"/>
        <v>0</v>
      </c>
      <c r="GK270" s="3">
        <f t="shared" si="218"/>
        <v>0</v>
      </c>
      <c r="GL270" s="3">
        <f t="shared" si="218"/>
        <v>0</v>
      </c>
      <c r="GM270" s="3">
        <f t="shared" si="218"/>
        <v>0</v>
      </c>
      <c r="GN270" s="3">
        <f t="shared" si="218"/>
        <v>0</v>
      </c>
      <c r="GO270" s="3">
        <f t="shared" si="218"/>
        <v>0</v>
      </c>
      <c r="GP270" s="3">
        <f t="shared" si="218"/>
        <v>0</v>
      </c>
      <c r="GQ270" s="3">
        <f t="shared" si="218"/>
        <v>0</v>
      </c>
      <c r="GR270" s="3">
        <f t="shared" si="218"/>
        <v>0</v>
      </c>
      <c r="GS270" s="3">
        <f t="shared" si="218"/>
        <v>0</v>
      </c>
      <c r="GT270" s="3">
        <f t="shared" si="218"/>
        <v>0</v>
      </c>
      <c r="GU270" s="3">
        <f t="shared" si="218"/>
        <v>0</v>
      </c>
      <c r="GV270" s="3">
        <f t="shared" si="218"/>
        <v>0</v>
      </c>
      <c r="GW270" s="3">
        <f t="shared" si="218"/>
        <v>0</v>
      </c>
      <c r="GX270" s="3">
        <f t="shared" si="218"/>
        <v>0</v>
      </c>
    </row>
    <row r="272" spans="1:206">
      <c r="A272" s="1">
        <v>5</v>
      </c>
      <c r="B272" s="1">
        <v>1</v>
      </c>
      <c r="C272" s="1"/>
      <c r="D272" s="1">
        <f>ROW(A286)</f>
        <v>286</v>
      </c>
      <c r="E272" s="1"/>
      <c r="F272" s="1" t="s">
        <v>15</v>
      </c>
      <c r="G272" s="1" t="s">
        <v>16</v>
      </c>
      <c r="H272" s="1" t="s">
        <v>3</v>
      </c>
      <c r="I272" s="1">
        <v>0</v>
      </c>
      <c r="J272" s="1"/>
      <c r="K272" s="1">
        <v>0</v>
      </c>
      <c r="L272" s="1"/>
      <c r="M272" s="1"/>
      <c r="N272" s="1"/>
      <c r="O272" s="1"/>
      <c r="P272" s="1"/>
      <c r="Q272" s="1"/>
      <c r="R272" s="1"/>
      <c r="S272" s="1"/>
      <c r="T272" s="1"/>
      <c r="U272" s="1" t="s">
        <v>3</v>
      </c>
      <c r="V272" s="1">
        <v>0</v>
      </c>
      <c r="W272" s="1"/>
      <c r="X272" s="1"/>
      <c r="Y272" s="1"/>
      <c r="Z272" s="1"/>
      <c r="AA272" s="1"/>
      <c r="AB272" s="1" t="s">
        <v>3</v>
      </c>
      <c r="AC272" s="1" t="s">
        <v>3</v>
      </c>
      <c r="AD272" s="1" t="s">
        <v>3</v>
      </c>
      <c r="AE272" s="1" t="s">
        <v>3</v>
      </c>
      <c r="AF272" s="1" t="s">
        <v>3</v>
      </c>
      <c r="AG272" s="1" t="s">
        <v>3</v>
      </c>
      <c r="AH272" s="1"/>
      <c r="AI272" s="1"/>
      <c r="AJ272" s="1"/>
      <c r="AK272" s="1"/>
      <c r="AL272" s="1"/>
      <c r="AM272" s="1"/>
      <c r="AN272" s="1"/>
      <c r="AO272" s="1"/>
      <c r="AP272" s="1" t="s">
        <v>3</v>
      </c>
      <c r="AQ272" s="1" t="s">
        <v>3</v>
      </c>
      <c r="AR272" s="1" t="s">
        <v>3</v>
      </c>
      <c r="AS272" s="1"/>
      <c r="AT272" s="1"/>
      <c r="AU272" s="1"/>
      <c r="AV272" s="1"/>
      <c r="AW272" s="1"/>
      <c r="AX272" s="1"/>
      <c r="AY272" s="1"/>
      <c r="AZ272" s="1" t="s">
        <v>3</v>
      </c>
      <c r="BA272" s="1"/>
      <c r="BB272" s="1" t="s">
        <v>3</v>
      </c>
      <c r="BC272" s="1" t="s">
        <v>3</v>
      </c>
      <c r="BD272" s="1" t="s">
        <v>3</v>
      </c>
      <c r="BE272" s="1" t="s">
        <v>3</v>
      </c>
      <c r="BF272" s="1" t="s">
        <v>3</v>
      </c>
      <c r="BG272" s="1" t="s">
        <v>3</v>
      </c>
      <c r="BH272" s="1" t="s">
        <v>3</v>
      </c>
      <c r="BI272" s="1" t="s">
        <v>3</v>
      </c>
      <c r="BJ272" s="1" t="s">
        <v>3</v>
      </c>
      <c r="BK272" s="1" t="s">
        <v>3</v>
      </c>
      <c r="BL272" s="1" t="s">
        <v>3</v>
      </c>
      <c r="BM272" s="1" t="s">
        <v>3</v>
      </c>
      <c r="BN272" s="1" t="s">
        <v>3</v>
      </c>
      <c r="BO272" s="1" t="s">
        <v>3</v>
      </c>
      <c r="BP272" s="1" t="s">
        <v>3</v>
      </c>
      <c r="BQ272" s="1"/>
      <c r="BR272" s="1"/>
      <c r="BS272" s="1"/>
      <c r="BT272" s="1"/>
      <c r="BU272" s="1"/>
      <c r="BV272" s="1"/>
      <c r="BW272" s="1"/>
      <c r="BX272" s="1">
        <v>0</v>
      </c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>
        <v>0</v>
      </c>
    </row>
    <row r="274" spans="1:245">
      <c r="A274" s="2">
        <v>52</v>
      </c>
      <c r="B274" s="2">
        <f t="shared" ref="B274:G274" si="219">B286</f>
        <v>1</v>
      </c>
      <c r="C274" s="2">
        <f t="shared" si="219"/>
        <v>5</v>
      </c>
      <c r="D274" s="2">
        <f t="shared" si="219"/>
        <v>272</v>
      </c>
      <c r="E274" s="2">
        <f t="shared" si="219"/>
        <v>0</v>
      </c>
      <c r="F274" s="2" t="str">
        <f t="shared" si="219"/>
        <v>Новый подраздел</v>
      </c>
      <c r="G274" s="2" t="str">
        <f t="shared" si="219"/>
        <v>1. Монтажные работы</v>
      </c>
      <c r="H274" s="2"/>
      <c r="I274" s="2"/>
      <c r="J274" s="2"/>
      <c r="K274" s="2"/>
      <c r="L274" s="2"/>
      <c r="M274" s="2"/>
      <c r="N274" s="2"/>
      <c r="O274" s="2">
        <f t="shared" ref="O274:AT274" si="220">O286</f>
        <v>304.39999999999998</v>
      </c>
      <c r="P274" s="2">
        <f t="shared" si="220"/>
        <v>132.53</v>
      </c>
      <c r="Q274" s="2">
        <f t="shared" si="220"/>
        <v>54.5</v>
      </c>
      <c r="R274" s="2">
        <f t="shared" si="220"/>
        <v>5.3</v>
      </c>
      <c r="S274" s="2">
        <f t="shared" si="220"/>
        <v>117.37</v>
      </c>
      <c r="T274" s="2">
        <f t="shared" si="220"/>
        <v>0</v>
      </c>
      <c r="U274" s="2">
        <f t="shared" si="220"/>
        <v>12.225600000000002</v>
      </c>
      <c r="V274" s="2">
        <f t="shared" si="220"/>
        <v>0.46419999999999995</v>
      </c>
      <c r="W274" s="2">
        <f t="shared" si="220"/>
        <v>0</v>
      </c>
      <c r="X274" s="2">
        <f t="shared" si="220"/>
        <v>99.37</v>
      </c>
      <c r="Y274" s="2">
        <f t="shared" si="220"/>
        <v>63.79</v>
      </c>
      <c r="Z274" s="2">
        <f t="shared" si="220"/>
        <v>0</v>
      </c>
      <c r="AA274" s="2">
        <f t="shared" si="220"/>
        <v>0</v>
      </c>
      <c r="AB274" s="2">
        <f t="shared" si="220"/>
        <v>304.39999999999998</v>
      </c>
      <c r="AC274" s="2">
        <f t="shared" si="220"/>
        <v>132.53</v>
      </c>
      <c r="AD274" s="2">
        <f t="shared" si="220"/>
        <v>54.5</v>
      </c>
      <c r="AE274" s="2">
        <f t="shared" si="220"/>
        <v>5.3</v>
      </c>
      <c r="AF274" s="2">
        <f t="shared" si="220"/>
        <v>117.37</v>
      </c>
      <c r="AG274" s="2">
        <f t="shared" si="220"/>
        <v>0</v>
      </c>
      <c r="AH274" s="2">
        <f t="shared" si="220"/>
        <v>12.225600000000002</v>
      </c>
      <c r="AI274" s="2">
        <f t="shared" si="220"/>
        <v>0.46419999999999995</v>
      </c>
      <c r="AJ274" s="2">
        <f t="shared" si="220"/>
        <v>0</v>
      </c>
      <c r="AK274" s="2">
        <f t="shared" si="220"/>
        <v>99.37</v>
      </c>
      <c r="AL274" s="2">
        <f t="shared" si="220"/>
        <v>63.79</v>
      </c>
      <c r="AM274" s="2">
        <f t="shared" si="220"/>
        <v>0</v>
      </c>
      <c r="AN274" s="2">
        <f t="shared" si="220"/>
        <v>0</v>
      </c>
      <c r="AO274" s="2">
        <f t="shared" si="220"/>
        <v>0</v>
      </c>
      <c r="AP274" s="2">
        <f t="shared" si="220"/>
        <v>0</v>
      </c>
      <c r="AQ274" s="2">
        <f t="shared" si="220"/>
        <v>0</v>
      </c>
      <c r="AR274" s="2">
        <f t="shared" si="220"/>
        <v>467.56</v>
      </c>
      <c r="AS274" s="2">
        <f t="shared" si="220"/>
        <v>0</v>
      </c>
      <c r="AT274" s="2">
        <f t="shared" si="220"/>
        <v>467.56</v>
      </c>
      <c r="AU274" s="2">
        <f t="shared" ref="AU274:BZ274" si="221">AU286</f>
        <v>0</v>
      </c>
      <c r="AV274" s="2">
        <f t="shared" si="221"/>
        <v>132.53</v>
      </c>
      <c r="AW274" s="2">
        <f t="shared" si="221"/>
        <v>132.53</v>
      </c>
      <c r="AX274" s="2">
        <f t="shared" si="221"/>
        <v>0</v>
      </c>
      <c r="AY274" s="2">
        <f t="shared" si="221"/>
        <v>132.53</v>
      </c>
      <c r="AZ274" s="2">
        <f t="shared" si="221"/>
        <v>0</v>
      </c>
      <c r="BA274" s="2">
        <f t="shared" si="221"/>
        <v>0</v>
      </c>
      <c r="BB274" s="2">
        <f t="shared" si="221"/>
        <v>0</v>
      </c>
      <c r="BC274" s="2">
        <f t="shared" si="221"/>
        <v>0</v>
      </c>
      <c r="BD274" s="2">
        <f t="shared" si="221"/>
        <v>0</v>
      </c>
      <c r="BE274" s="2">
        <f t="shared" si="221"/>
        <v>0</v>
      </c>
      <c r="BF274" s="2">
        <f t="shared" si="221"/>
        <v>0</v>
      </c>
      <c r="BG274" s="2">
        <f t="shared" si="221"/>
        <v>0</v>
      </c>
      <c r="BH274" s="2">
        <f t="shared" si="221"/>
        <v>0</v>
      </c>
      <c r="BI274" s="2">
        <f t="shared" si="221"/>
        <v>0</v>
      </c>
      <c r="BJ274" s="2">
        <f t="shared" si="221"/>
        <v>0</v>
      </c>
      <c r="BK274" s="2">
        <f t="shared" si="221"/>
        <v>0</v>
      </c>
      <c r="BL274" s="2">
        <f t="shared" si="221"/>
        <v>0</v>
      </c>
      <c r="BM274" s="2">
        <f t="shared" si="221"/>
        <v>0</v>
      </c>
      <c r="BN274" s="2">
        <f t="shared" si="221"/>
        <v>0</v>
      </c>
      <c r="BO274" s="2">
        <f t="shared" si="221"/>
        <v>0</v>
      </c>
      <c r="BP274" s="2">
        <f t="shared" si="221"/>
        <v>0</v>
      </c>
      <c r="BQ274" s="2">
        <f t="shared" si="221"/>
        <v>0</v>
      </c>
      <c r="BR274" s="2">
        <f t="shared" si="221"/>
        <v>0</v>
      </c>
      <c r="BS274" s="2">
        <f t="shared" si="221"/>
        <v>0</v>
      </c>
      <c r="BT274" s="2">
        <f t="shared" si="221"/>
        <v>0</v>
      </c>
      <c r="BU274" s="2">
        <f t="shared" si="221"/>
        <v>0</v>
      </c>
      <c r="BV274" s="2">
        <f t="shared" si="221"/>
        <v>0</v>
      </c>
      <c r="BW274" s="2">
        <f t="shared" si="221"/>
        <v>0</v>
      </c>
      <c r="BX274" s="2">
        <f t="shared" si="221"/>
        <v>0</v>
      </c>
      <c r="BY274" s="2">
        <f t="shared" si="221"/>
        <v>0</v>
      </c>
      <c r="BZ274" s="2">
        <f t="shared" si="221"/>
        <v>0</v>
      </c>
      <c r="CA274" s="2">
        <f t="shared" ref="CA274:DF274" si="222">CA286</f>
        <v>467.56</v>
      </c>
      <c r="CB274" s="2">
        <f t="shared" si="222"/>
        <v>0</v>
      </c>
      <c r="CC274" s="2">
        <f t="shared" si="222"/>
        <v>467.56</v>
      </c>
      <c r="CD274" s="2">
        <f t="shared" si="222"/>
        <v>0</v>
      </c>
      <c r="CE274" s="2">
        <f t="shared" si="222"/>
        <v>132.53</v>
      </c>
      <c r="CF274" s="2">
        <f t="shared" si="222"/>
        <v>132.53</v>
      </c>
      <c r="CG274" s="2">
        <f t="shared" si="222"/>
        <v>0</v>
      </c>
      <c r="CH274" s="2">
        <f t="shared" si="222"/>
        <v>132.53</v>
      </c>
      <c r="CI274" s="2">
        <f t="shared" si="222"/>
        <v>0</v>
      </c>
      <c r="CJ274" s="2">
        <f t="shared" si="222"/>
        <v>0</v>
      </c>
      <c r="CK274" s="2">
        <f t="shared" si="222"/>
        <v>0</v>
      </c>
      <c r="CL274" s="2">
        <f t="shared" si="222"/>
        <v>0</v>
      </c>
      <c r="CM274" s="2">
        <f t="shared" si="222"/>
        <v>0</v>
      </c>
      <c r="CN274" s="2">
        <f t="shared" si="222"/>
        <v>0</v>
      </c>
      <c r="CO274" s="2">
        <f t="shared" si="222"/>
        <v>0</v>
      </c>
      <c r="CP274" s="2">
        <f t="shared" si="222"/>
        <v>0</v>
      </c>
      <c r="CQ274" s="2">
        <f t="shared" si="222"/>
        <v>0</v>
      </c>
      <c r="CR274" s="2">
        <f t="shared" si="222"/>
        <v>0</v>
      </c>
      <c r="CS274" s="2">
        <f t="shared" si="222"/>
        <v>0</v>
      </c>
      <c r="CT274" s="2">
        <f t="shared" si="222"/>
        <v>0</v>
      </c>
      <c r="CU274" s="2">
        <f t="shared" si="222"/>
        <v>0</v>
      </c>
      <c r="CV274" s="2">
        <f t="shared" si="222"/>
        <v>0</v>
      </c>
      <c r="CW274" s="2">
        <f t="shared" si="222"/>
        <v>0</v>
      </c>
      <c r="CX274" s="2">
        <f t="shared" si="222"/>
        <v>0</v>
      </c>
      <c r="CY274" s="2">
        <f t="shared" si="222"/>
        <v>0</v>
      </c>
      <c r="CZ274" s="2">
        <f t="shared" si="222"/>
        <v>0</v>
      </c>
      <c r="DA274" s="2">
        <f t="shared" si="222"/>
        <v>0</v>
      </c>
      <c r="DB274" s="2">
        <f t="shared" si="222"/>
        <v>0</v>
      </c>
      <c r="DC274" s="2">
        <f t="shared" si="222"/>
        <v>0</v>
      </c>
      <c r="DD274" s="2">
        <f t="shared" si="222"/>
        <v>0</v>
      </c>
      <c r="DE274" s="2">
        <f t="shared" si="222"/>
        <v>0</v>
      </c>
      <c r="DF274" s="2">
        <f t="shared" si="222"/>
        <v>0</v>
      </c>
      <c r="DG274" s="3">
        <f t="shared" ref="DG274:EL274" si="223">DG286</f>
        <v>0</v>
      </c>
      <c r="DH274" s="3">
        <f t="shared" si="223"/>
        <v>0</v>
      </c>
      <c r="DI274" s="3">
        <f t="shared" si="223"/>
        <v>0</v>
      </c>
      <c r="DJ274" s="3">
        <f t="shared" si="223"/>
        <v>0</v>
      </c>
      <c r="DK274" s="3">
        <f t="shared" si="223"/>
        <v>0</v>
      </c>
      <c r="DL274" s="3">
        <f t="shared" si="223"/>
        <v>0</v>
      </c>
      <c r="DM274" s="3">
        <f t="shared" si="223"/>
        <v>0</v>
      </c>
      <c r="DN274" s="3">
        <f t="shared" si="223"/>
        <v>0</v>
      </c>
      <c r="DO274" s="3">
        <f t="shared" si="223"/>
        <v>0</v>
      </c>
      <c r="DP274" s="3">
        <f t="shared" si="223"/>
        <v>0</v>
      </c>
      <c r="DQ274" s="3">
        <f t="shared" si="223"/>
        <v>0</v>
      </c>
      <c r="DR274" s="3">
        <f t="shared" si="223"/>
        <v>0</v>
      </c>
      <c r="DS274" s="3">
        <f t="shared" si="223"/>
        <v>0</v>
      </c>
      <c r="DT274" s="3">
        <f t="shared" si="223"/>
        <v>0</v>
      </c>
      <c r="DU274" s="3">
        <f t="shared" si="223"/>
        <v>0</v>
      </c>
      <c r="DV274" s="3">
        <f t="shared" si="223"/>
        <v>0</v>
      </c>
      <c r="DW274" s="3">
        <f t="shared" si="223"/>
        <v>0</v>
      </c>
      <c r="DX274" s="3">
        <f t="shared" si="223"/>
        <v>0</v>
      </c>
      <c r="DY274" s="3">
        <f t="shared" si="223"/>
        <v>0</v>
      </c>
      <c r="DZ274" s="3">
        <f t="shared" si="223"/>
        <v>0</v>
      </c>
      <c r="EA274" s="3">
        <f t="shared" si="223"/>
        <v>0</v>
      </c>
      <c r="EB274" s="3">
        <f t="shared" si="223"/>
        <v>0</v>
      </c>
      <c r="EC274" s="3">
        <f t="shared" si="223"/>
        <v>0</v>
      </c>
      <c r="ED274" s="3">
        <f t="shared" si="223"/>
        <v>0</v>
      </c>
      <c r="EE274" s="3">
        <f t="shared" si="223"/>
        <v>0</v>
      </c>
      <c r="EF274" s="3">
        <f t="shared" si="223"/>
        <v>0</v>
      </c>
      <c r="EG274" s="3">
        <f t="shared" si="223"/>
        <v>0</v>
      </c>
      <c r="EH274" s="3">
        <f t="shared" si="223"/>
        <v>0</v>
      </c>
      <c r="EI274" s="3">
        <f t="shared" si="223"/>
        <v>0</v>
      </c>
      <c r="EJ274" s="3">
        <f t="shared" si="223"/>
        <v>0</v>
      </c>
      <c r="EK274" s="3">
        <f t="shared" si="223"/>
        <v>0</v>
      </c>
      <c r="EL274" s="3">
        <f t="shared" si="223"/>
        <v>0</v>
      </c>
      <c r="EM274" s="3">
        <f t="shared" ref="EM274:FR274" si="224">EM286</f>
        <v>0</v>
      </c>
      <c r="EN274" s="3">
        <f t="shared" si="224"/>
        <v>0</v>
      </c>
      <c r="EO274" s="3">
        <f t="shared" si="224"/>
        <v>0</v>
      </c>
      <c r="EP274" s="3">
        <f t="shared" si="224"/>
        <v>0</v>
      </c>
      <c r="EQ274" s="3">
        <f t="shared" si="224"/>
        <v>0</v>
      </c>
      <c r="ER274" s="3">
        <f t="shared" si="224"/>
        <v>0</v>
      </c>
      <c r="ES274" s="3">
        <f t="shared" si="224"/>
        <v>0</v>
      </c>
      <c r="ET274" s="3">
        <f t="shared" si="224"/>
        <v>0</v>
      </c>
      <c r="EU274" s="3">
        <f t="shared" si="224"/>
        <v>0</v>
      </c>
      <c r="EV274" s="3">
        <f t="shared" si="224"/>
        <v>0</v>
      </c>
      <c r="EW274" s="3">
        <f t="shared" si="224"/>
        <v>0</v>
      </c>
      <c r="EX274" s="3">
        <f t="shared" si="224"/>
        <v>0</v>
      </c>
      <c r="EY274" s="3">
        <f t="shared" si="224"/>
        <v>0</v>
      </c>
      <c r="EZ274" s="3">
        <f t="shared" si="224"/>
        <v>0</v>
      </c>
      <c r="FA274" s="3">
        <f t="shared" si="224"/>
        <v>0</v>
      </c>
      <c r="FB274" s="3">
        <f t="shared" si="224"/>
        <v>0</v>
      </c>
      <c r="FC274" s="3">
        <f t="shared" si="224"/>
        <v>0</v>
      </c>
      <c r="FD274" s="3">
        <f t="shared" si="224"/>
        <v>0</v>
      </c>
      <c r="FE274" s="3">
        <f t="shared" si="224"/>
        <v>0</v>
      </c>
      <c r="FF274" s="3">
        <f t="shared" si="224"/>
        <v>0</v>
      </c>
      <c r="FG274" s="3">
        <f t="shared" si="224"/>
        <v>0</v>
      </c>
      <c r="FH274" s="3">
        <f t="shared" si="224"/>
        <v>0</v>
      </c>
      <c r="FI274" s="3">
        <f t="shared" si="224"/>
        <v>0</v>
      </c>
      <c r="FJ274" s="3">
        <f t="shared" si="224"/>
        <v>0</v>
      </c>
      <c r="FK274" s="3">
        <f t="shared" si="224"/>
        <v>0</v>
      </c>
      <c r="FL274" s="3">
        <f t="shared" si="224"/>
        <v>0</v>
      </c>
      <c r="FM274" s="3">
        <f t="shared" si="224"/>
        <v>0</v>
      </c>
      <c r="FN274" s="3">
        <f t="shared" si="224"/>
        <v>0</v>
      </c>
      <c r="FO274" s="3">
        <f t="shared" si="224"/>
        <v>0</v>
      </c>
      <c r="FP274" s="3">
        <f t="shared" si="224"/>
        <v>0</v>
      </c>
      <c r="FQ274" s="3">
        <f t="shared" si="224"/>
        <v>0</v>
      </c>
      <c r="FR274" s="3">
        <f t="shared" si="224"/>
        <v>0</v>
      </c>
      <c r="FS274" s="3">
        <f t="shared" ref="FS274:GX274" si="225">FS286</f>
        <v>0</v>
      </c>
      <c r="FT274" s="3">
        <f t="shared" si="225"/>
        <v>0</v>
      </c>
      <c r="FU274" s="3">
        <f t="shared" si="225"/>
        <v>0</v>
      </c>
      <c r="FV274" s="3">
        <f t="shared" si="225"/>
        <v>0</v>
      </c>
      <c r="FW274" s="3">
        <f t="shared" si="225"/>
        <v>0</v>
      </c>
      <c r="FX274" s="3">
        <f t="shared" si="225"/>
        <v>0</v>
      </c>
      <c r="FY274" s="3">
        <f t="shared" si="225"/>
        <v>0</v>
      </c>
      <c r="FZ274" s="3">
        <f t="shared" si="225"/>
        <v>0</v>
      </c>
      <c r="GA274" s="3">
        <f t="shared" si="225"/>
        <v>0</v>
      </c>
      <c r="GB274" s="3">
        <f t="shared" si="225"/>
        <v>0</v>
      </c>
      <c r="GC274" s="3">
        <f t="shared" si="225"/>
        <v>0</v>
      </c>
      <c r="GD274" s="3">
        <f t="shared" si="225"/>
        <v>0</v>
      </c>
      <c r="GE274" s="3">
        <f t="shared" si="225"/>
        <v>0</v>
      </c>
      <c r="GF274" s="3">
        <f t="shared" si="225"/>
        <v>0</v>
      </c>
      <c r="GG274" s="3">
        <f t="shared" si="225"/>
        <v>0</v>
      </c>
      <c r="GH274" s="3">
        <f t="shared" si="225"/>
        <v>0</v>
      </c>
      <c r="GI274" s="3">
        <f t="shared" si="225"/>
        <v>0</v>
      </c>
      <c r="GJ274" s="3">
        <f t="shared" si="225"/>
        <v>0</v>
      </c>
      <c r="GK274" s="3">
        <f t="shared" si="225"/>
        <v>0</v>
      </c>
      <c r="GL274" s="3">
        <f t="shared" si="225"/>
        <v>0</v>
      </c>
      <c r="GM274" s="3">
        <f t="shared" si="225"/>
        <v>0</v>
      </c>
      <c r="GN274" s="3">
        <f t="shared" si="225"/>
        <v>0</v>
      </c>
      <c r="GO274" s="3">
        <f t="shared" si="225"/>
        <v>0</v>
      </c>
      <c r="GP274" s="3">
        <f t="shared" si="225"/>
        <v>0</v>
      </c>
      <c r="GQ274" s="3">
        <f t="shared" si="225"/>
        <v>0</v>
      </c>
      <c r="GR274" s="3">
        <f t="shared" si="225"/>
        <v>0</v>
      </c>
      <c r="GS274" s="3">
        <f t="shared" si="225"/>
        <v>0</v>
      </c>
      <c r="GT274" s="3">
        <f t="shared" si="225"/>
        <v>0</v>
      </c>
      <c r="GU274" s="3">
        <f t="shared" si="225"/>
        <v>0</v>
      </c>
      <c r="GV274" s="3">
        <f t="shared" si="225"/>
        <v>0</v>
      </c>
      <c r="GW274" s="3">
        <f t="shared" si="225"/>
        <v>0</v>
      </c>
      <c r="GX274" s="3">
        <f t="shared" si="225"/>
        <v>0</v>
      </c>
    </row>
    <row r="276" spans="1:245">
      <c r="A276">
        <v>17</v>
      </c>
      <c r="B276">
        <v>1</v>
      </c>
      <c r="C276">
        <f>ROW(SmtRes!A200)</f>
        <v>200</v>
      </c>
      <c r="D276">
        <f>ROW(EtalonRes!A200)</f>
        <v>200</v>
      </c>
      <c r="E276" t="s">
        <v>185</v>
      </c>
      <c r="F276" t="s">
        <v>18</v>
      </c>
      <c r="G276" t="s">
        <v>19</v>
      </c>
      <c r="H276" t="s">
        <v>20</v>
      </c>
      <c r="I276">
        <f>ROUND(7/100,2)</f>
        <v>7.0000000000000007E-2</v>
      </c>
      <c r="J276">
        <v>0</v>
      </c>
      <c r="O276">
        <f t="shared" ref="O276:O284" si="226">ROUND(CP276,2)</f>
        <v>44.16</v>
      </c>
      <c r="P276">
        <f t="shared" ref="P276:P284" si="227">ROUND(CQ276*I276,2)</f>
        <v>13.39</v>
      </c>
      <c r="Q276">
        <f t="shared" ref="Q276:Q284" si="228">ROUND(CR276*I276,2)</f>
        <v>3.61</v>
      </c>
      <c r="R276">
        <f t="shared" ref="R276:R284" si="229">ROUND(CS276*I276,2)</f>
        <v>0.35</v>
      </c>
      <c r="S276">
        <f t="shared" ref="S276:S284" si="230">ROUND(CT276*I276,2)</f>
        <v>27.16</v>
      </c>
      <c r="T276">
        <f t="shared" ref="T276:T284" si="231">ROUND(CU276*I276,2)</f>
        <v>0</v>
      </c>
      <c r="U276">
        <f t="shared" ref="U276:U284" si="232">CV276*I276</f>
        <v>2.8896000000000002</v>
      </c>
      <c r="V276">
        <f t="shared" ref="V276:V284" si="233">CW276*I276</f>
        <v>2.8000000000000004E-2</v>
      </c>
      <c r="W276">
        <f t="shared" ref="W276:W284" si="234">ROUND(CX276*I276,2)</f>
        <v>0</v>
      </c>
      <c r="X276">
        <f t="shared" ref="X276:X284" si="235">ROUND(CY276,2)</f>
        <v>22.28</v>
      </c>
      <c r="Y276">
        <f t="shared" ref="Y276:Y284" si="236">ROUND(CZ276,2)</f>
        <v>14.31</v>
      </c>
      <c r="AA276">
        <v>38216760</v>
      </c>
      <c r="AB276">
        <f t="shared" ref="AB276:AB284" si="237">ROUND((AC276+AD276+AF276),6)</f>
        <v>630.96</v>
      </c>
      <c r="AC276">
        <f t="shared" ref="AC276:AC284" si="238">ROUND((ES276),6)</f>
        <v>191.35</v>
      </c>
      <c r="AD276">
        <f t="shared" ref="AD276:AD284" si="239">ROUND((((ET276)-(EU276))+AE276),6)</f>
        <v>51.58</v>
      </c>
      <c r="AE276">
        <f t="shared" ref="AE276:AE284" si="240">ROUND((EU276),6)</f>
        <v>5.0199999999999996</v>
      </c>
      <c r="AF276">
        <f t="shared" ref="AF276:AF284" si="241">ROUND((EV276),6)</f>
        <v>388.03</v>
      </c>
      <c r="AG276">
        <f t="shared" ref="AG276:AG284" si="242">ROUND((AP276),6)</f>
        <v>0</v>
      </c>
      <c r="AH276">
        <f t="shared" ref="AH276:AH284" si="243">(EW276)</f>
        <v>41.28</v>
      </c>
      <c r="AI276">
        <f t="shared" ref="AI276:AI284" si="244">(EX276)</f>
        <v>0.4</v>
      </c>
      <c r="AJ276">
        <f t="shared" ref="AJ276:AJ284" si="245">ROUND((AS276),6)</f>
        <v>0</v>
      </c>
      <c r="AK276">
        <v>630.96</v>
      </c>
      <c r="AL276">
        <v>191.35</v>
      </c>
      <c r="AM276">
        <v>51.58</v>
      </c>
      <c r="AN276">
        <v>5.0199999999999996</v>
      </c>
      <c r="AO276">
        <v>388.03</v>
      </c>
      <c r="AP276">
        <v>0</v>
      </c>
      <c r="AQ276">
        <v>41.28</v>
      </c>
      <c r="AR276">
        <v>0.4</v>
      </c>
      <c r="AS276">
        <v>0</v>
      </c>
      <c r="AT276">
        <v>81</v>
      </c>
      <c r="AU276">
        <v>52</v>
      </c>
      <c r="AV276">
        <v>1</v>
      </c>
      <c r="AW276">
        <v>1</v>
      </c>
      <c r="AZ276">
        <v>1</v>
      </c>
      <c r="BA276">
        <v>1</v>
      </c>
      <c r="BB276">
        <v>1</v>
      </c>
      <c r="BC276">
        <v>1</v>
      </c>
      <c r="BD276" t="s">
        <v>3</v>
      </c>
      <c r="BE276" t="s">
        <v>3</v>
      </c>
      <c r="BF276" t="s">
        <v>3</v>
      </c>
      <c r="BG276" t="s">
        <v>3</v>
      </c>
      <c r="BH276">
        <v>0</v>
      </c>
      <c r="BI276">
        <v>2</v>
      </c>
      <c r="BJ276" t="s">
        <v>21</v>
      </c>
      <c r="BM276">
        <v>108001</v>
      </c>
      <c r="BN276">
        <v>0</v>
      </c>
      <c r="BO276" t="s">
        <v>3</v>
      </c>
      <c r="BP276">
        <v>0</v>
      </c>
      <c r="BQ276">
        <v>3</v>
      </c>
      <c r="BR276">
        <v>0</v>
      </c>
      <c r="BS276">
        <v>1</v>
      </c>
      <c r="BT276">
        <v>1</v>
      </c>
      <c r="BU276">
        <v>1</v>
      </c>
      <c r="BV276">
        <v>1</v>
      </c>
      <c r="BW276">
        <v>1</v>
      </c>
      <c r="BX276">
        <v>1</v>
      </c>
      <c r="BY276" t="s">
        <v>3</v>
      </c>
      <c r="BZ276">
        <v>95</v>
      </c>
      <c r="CA276">
        <v>65</v>
      </c>
      <c r="CF276">
        <v>0</v>
      </c>
      <c r="CG276">
        <v>0</v>
      </c>
      <c r="CM276">
        <v>0</v>
      </c>
      <c r="CN276" t="s">
        <v>3</v>
      </c>
      <c r="CO276">
        <v>0</v>
      </c>
      <c r="CP276">
        <f t="shared" ref="CP276:CP284" si="246">(P276+Q276+S276)</f>
        <v>44.16</v>
      </c>
      <c r="CQ276">
        <f t="shared" ref="CQ276:CQ284" si="247">AC276*BC276</f>
        <v>191.35</v>
      </c>
      <c r="CR276">
        <f t="shared" ref="CR276:CR284" si="248">AD276*BB276</f>
        <v>51.58</v>
      </c>
      <c r="CS276">
        <f t="shared" ref="CS276:CS284" si="249">AE276*BS276</f>
        <v>5.0199999999999996</v>
      </c>
      <c r="CT276">
        <f t="shared" ref="CT276:CT284" si="250">AF276*BA276</f>
        <v>388.03</v>
      </c>
      <c r="CU276">
        <f t="shared" ref="CU276:CU284" si="251">AG276</f>
        <v>0</v>
      </c>
      <c r="CV276">
        <f t="shared" ref="CV276:CV284" si="252">AH276</f>
        <v>41.28</v>
      </c>
      <c r="CW276">
        <f t="shared" ref="CW276:CW284" si="253">AI276</f>
        <v>0.4</v>
      </c>
      <c r="CX276">
        <f t="shared" ref="CX276:CX284" si="254">AJ276</f>
        <v>0</v>
      </c>
      <c r="CY276">
        <f t="shared" ref="CY276:CY284" si="255">(((S276+R276)*AT276)/100)</f>
        <v>22.283100000000001</v>
      </c>
      <c r="CZ276">
        <f t="shared" ref="CZ276:CZ284" si="256">(((S276+R276)*AU276)/100)</f>
        <v>14.305199999999999</v>
      </c>
      <c r="DC276" t="s">
        <v>3</v>
      </c>
      <c r="DD276" t="s">
        <v>3</v>
      </c>
      <c r="DE276" t="s">
        <v>3</v>
      </c>
      <c r="DF276" t="s">
        <v>3</v>
      </c>
      <c r="DG276" t="s">
        <v>3</v>
      </c>
      <c r="DH276" t="s">
        <v>3</v>
      </c>
      <c r="DI276" t="s">
        <v>3</v>
      </c>
      <c r="DJ276" t="s">
        <v>3</v>
      </c>
      <c r="DK276" t="s">
        <v>3</v>
      </c>
      <c r="DL276" t="s">
        <v>3</v>
      </c>
      <c r="DM276" t="s">
        <v>3</v>
      </c>
      <c r="DN276">
        <v>0</v>
      </c>
      <c r="DO276">
        <v>0</v>
      </c>
      <c r="DP276">
        <v>1</v>
      </c>
      <c r="DQ276">
        <v>1</v>
      </c>
      <c r="DU276">
        <v>1003</v>
      </c>
      <c r="DV276" t="s">
        <v>20</v>
      </c>
      <c r="DW276" t="s">
        <v>20</v>
      </c>
      <c r="DX276">
        <v>100</v>
      </c>
      <c r="EE276">
        <v>36773490</v>
      </c>
      <c r="EF276">
        <v>3</v>
      </c>
      <c r="EG276" t="s">
        <v>22</v>
      </c>
      <c r="EH276">
        <v>0</v>
      </c>
      <c r="EI276" t="s">
        <v>3</v>
      </c>
      <c r="EJ276">
        <v>2</v>
      </c>
      <c r="EK276">
        <v>108001</v>
      </c>
      <c r="EL276" t="s">
        <v>23</v>
      </c>
      <c r="EM276" t="s">
        <v>24</v>
      </c>
      <c r="EO276" t="s">
        <v>3</v>
      </c>
      <c r="EQ276">
        <v>0</v>
      </c>
      <c r="ER276">
        <v>630.96</v>
      </c>
      <c r="ES276">
        <v>191.35</v>
      </c>
      <c r="ET276">
        <v>51.58</v>
      </c>
      <c r="EU276">
        <v>5.0199999999999996</v>
      </c>
      <c r="EV276">
        <v>388.03</v>
      </c>
      <c r="EW276">
        <v>41.28</v>
      </c>
      <c r="EX276">
        <v>0.4</v>
      </c>
      <c r="EY276">
        <v>0</v>
      </c>
      <c r="FQ276">
        <v>0</v>
      </c>
      <c r="FR276">
        <f t="shared" ref="FR276:FR284" si="257">ROUND(IF(AND(BH276=3,BI276=3),P276,0),2)</f>
        <v>0</v>
      </c>
      <c r="FS276">
        <v>0</v>
      </c>
      <c r="FV276" t="s">
        <v>25</v>
      </c>
      <c r="FW276" t="s">
        <v>26</v>
      </c>
      <c r="FX276">
        <v>95</v>
      </c>
      <c r="FY276">
        <v>65</v>
      </c>
      <c r="GA276" t="s">
        <v>3</v>
      </c>
      <c r="GD276">
        <v>0</v>
      </c>
      <c r="GF276">
        <v>1337569140</v>
      </c>
      <c r="GG276">
        <v>2</v>
      </c>
      <c r="GH276">
        <v>1</v>
      </c>
      <c r="GI276">
        <v>-2</v>
      </c>
      <c r="GJ276">
        <v>0</v>
      </c>
      <c r="GK276">
        <f>ROUND(R276*(R12)/100,2)</f>
        <v>0</v>
      </c>
      <c r="GL276">
        <f t="shared" ref="GL276:GL284" si="258">ROUND(IF(AND(BH276=3,BI276=3,FS276&lt;&gt;0),P276,0),2)</f>
        <v>0</v>
      </c>
      <c r="GM276">
        <f t="shared" ref="GM276:GM284" si="259">ROUND(O276+X276+Y276+GK276,2)+GX276</f>
        <v>80.75</v>
      </c>
      <c r="GN276">
        <f t="shared" ref="GN276:GN284" si="260">IF(OR(BI276=0,BI276=1),ROUND(O276+X276+Y276+GK276,2),0)</f>
        <v>0</v>
      </c>
      <c r="GO276">
        <f t="shared" ref="GO276:GO284" si="261">IF(BI276=2,ROUND(O276+X276+Y276+GK276,2),0)</f>
        <v>80.75</v>
      </c>
      <c r="GP276">
        <f t="shared" ref="GP276:GP284" si="262">IF(BI276=4,ROUND(O276+X276+Y276+GK276,2)+GX276,0)</f>
        <v>0</v>
      </c>
      <c r="GR276">
        <v>0</v>
      </c>
      <c r="GS276">
        <v>3</v>
      </c>
      <c r="GT276">
        <v>0</v>
      </c>
      <c r="GU276" t="s">
        <v>3</v>
      </c>
      <c r="GV276">
        <f t="shared" ref="GV276:GV284" si="263">ROUND(GT276,6)</f>
        <v>0</v>
      </c>
      <c r="GW276">
        <v>1</v>
      </c>
      <c r="GX276">
        <f t="shared" ref="GX276:GX284" si="264">ROUND(GV276*GW276*I276,2)</f>
        <v>0</v>
      </c>
      <c r="HA276">
        <v>0</v>
      </c>
      <c r="HB276">
        <v>0</v>
      </c>
      <c r="IK276">
        <v>0</v>
      </c>
    </row>
    <row r="277" spans="1:245">
      <c r="A277">
        <v>17</v>
      </c>
      <c r="B277">
        <v>1</v>
      </c>
      <c r="C277">
        <f>ROW(SmtRes!A214)</f>
        <v>214</v>
      </c>
      <c r="D277">
        <f>ROW(EtalonRes!A214)</f>
        <v>214</v>
      </c>
      <c r="E277" t="s">
        <v>186</v>
      </c>
      <c r="F277" t="s">
        <v>28</v>
      </c>
      <c r="G277" t="s">
        <v>29</v>
      </c>
      <c r="H277" t="s">
        <v>30</v>
      </c>
      <c r="I277">
        <f>ROUND(2,2)</f>
        <v>2</v>
      </c>
      <c r="J277">
        <v>0</v>
      </c>
      <c r="O277">
        <f t="shared" si="226"/>
        <v>71.959999999999994</v>
      </c>
      <c r="P277">
        <f t="shared" si="227"/>
        <v>40.18</v>
      </c>
      <c r="Q277">
        <f t="shared" si="228"/>
        <v>2.1</v>
      </c>
      <c r="R277">
        <f t="shared" si="229"/>
        <v>0</v>
      </c>
      <c r="S277">
        <f t="shared" si="230"/>
        <v>29.68</v>
      </c>
      <c r="T277">
        <f t="shared" si="231"/>
        <v>0</v>
      </c>
      <c r="U277">
        <f t="shared" si="232"/>
        <v>3.12</v>
      </c>
      <c r="V277">
        <f t="shared" si="233"/>
        <v>0</v>
      </c>
      <c r="W277">
        <f t="shared" si="234"/>
        <v>0</v>
      </c>
      <c r="X277">
        <f t="shared" si="235"/>
        <v>24.04</v>
      </c>
      <c r="Y277">
        <f t="shared" si="236"/>
        <v>15.43</v>
      </c>
      <c r="AA277">
        <v>38216760</v>
      </c>
      <c r="AB277">
        <f t="shared" si="237"/>
        <v>35.979999999999997</v>
      </c>
      <c r="AC277">
        <f t="shared" si="238"/>
        <v>20.09</v>
      </c>
      <c r="AD277">
        <f t="shared" si="239"/>
        <v>1.05</v>
      </c>
      <c r="AE277">
        <f t="shared" si="240"/>
        <v>0</v>
      </c>
      <c r="AF277">
        <f t="shared" si="241"/>
        <v>14.84</v>
      </c>
      <c r="AG277">
        <f t="shared" si="242"/>
        <v>0</v>
      </c>
      <c r="AH277">
        <f t="shared" si="243"/>
        <v>1.56</v>
      </c>
      <c r="AI277">
        <f t="shared" si="244"/>
        <v>0</v>
      </c>
      <c r="AJ277">
        <f t="shared" si="245"/>
        <v>0</v>
      </c>
      <c r="AK277">
        <v>35.979999999999997</v>
      </c>
      <c r="AL277">
        <v>20.09</v>
      </c>
      <c r="AM277">
        <v>1.05</v>
      </c>
      <c r="AN277">
        <v>0</v>
      </c>
      <c r="AO277">
        <v>14.84</v>
      </c>
      <c r="AP277">
        <v>0</v>
      </c>
      <c r="AQ277">
        <v>1.56</v>
      </c>
      <c r="AR277">
        <v>0</v>
      </c>
      <c r="AS277">
        <v>0</v>
      </c>
      <c r="AT277">
        <v>81</v>
      </c>
      <c r="AU277">
        <v>52</v>
      </c>
      <c r="AV277">
        <v>1</v>
      </c>
      <c r="AW277">
        <v>1</v>
      </c>
      <c r="AZ277">
        <v>1</v>
      </c>
      <c r="BA277">
        <v>1</v>
      </c>
      <c r="BB277">
        <v>1</v>
      </c>
      <c r="BC277">
        <v>1</v>
      </c>
      <c r="BD277" t="s">
        <v>3</v>
      </c>
      <c r="BE277" t="s">
        <v>3</v>
      </c>
      <c r="BF277" t="s">
        <v>3</v>
      </c>
      <c r="BG277" t="s">
        <v>3</v>
      </c>
      <c r="BH277">
        <v>0</v>
      </c>
      <c r="BI277">
        <v>2</v>
      </c>
      <c r="BJ277" t="s">
        <v>31</v>
      </c>
      <c r="BM277">
        <v>108001</v>
      </c>
      <c r="BN277">
        <v>0</v>
      </c>
      <c r="BO277" t="s">
        <v>3</v>
      </c>
      <c r="BP277">
        <v>0</v>
      </c>
      <c r="BQ277">
        <v>3</v>
      </c>
      <c r="BR277">
        <v>0</v>
      </c>
      <c r="BS277">
        <v>1</v>
      </c>
      <c r="BT277">
        <v>1</v>
      </c>
      <c r="BU277">
        <v>1</v>
      </c>
      <c r="BV277">
        <v>1</v>
      </c>
      <c r="BW277">
        <v>1</v>
      </c>
      <c r="BX277">
        <v>1</v>
      </c>
      <c r="BY277" t="s">
        <v>3</v>
      </c>
      <c r="BZ277">
        <v>95</v>
      </c>
      <c r="CA277">
        <v>65</v>
      </c>
      <c r="CF277">
        <v>0</v>
      </c>
      <c r="CG277">
        <v>0</v>
      </c>
      <c r="CM277">
        <v>0</v>
      </c>
      <c r="CN277" t="s">
        <v>3</v>
      </c>
      <c r="CO277">
        <v>0</v>
      </c>
      <c r="CP277">
        <f t="shared" si="246"/>
        <v>71.960000000000008</v>
      </c>
      <c r="CQ277">
        <f t="shared" si="247"/>
        <v>20.09</v>
      </c>
      <c r="CR277">
        <f t="shared" si="248"/>
        <v>1.05</v>
      </c>
      <c r="CS277">
        <f t="shared" si="249"/>
        <v>0</v>
      </c>
      <c r="CT277">
        <f t="shared" si="250"/>
        <v>14.84</v>
      </c>
      <c r="CU277">
        <f t="shared" si="251"/>
        <v>0</v>
      </c>
      <c r="CV277">
        <f t="shared" si="252"/>
        <v>1.56</v>
      </c>
      <c r="CW277">
        <f t="shared" si="253"/>
        <v>0</v>
      </c>
      <c r="CX277">
        <f t="shared" si="254"/>
        <v>0</v>
      </c>
      <c r="CY277">
        <f t="shared" si="255"/>
        <v>24.040800000000001</v>
      </c>
      <c r="CZ277">
        <f t="shared" si="256"/>
        <v>15.433599999999998</v>
      </c>
      <c r="DC277" t="s">
        <v>3</v>
      </c>
      <c r="DD277" t="s">
        <v>3</v>
      </c>
      <c r="DE277" t="s">
        <v>3</v>
      </c>
      <c r="DF277" t="s">
        <v>3</v>
      </c>
      <c r="DG277" t="s">
        <v>3</v>
      </c>
      <c r="DH277" t="s">
        <v>3</v>
      </c>
      <c r="DI277" t="s">
        <v>3</v>
      </c>
      <c r="DJ277" t="s">
        <v>3</v>
      </c>
      <c r="DK277" t="s">
        <v>3</v>
      </c>
      <c r="DL277" t="s">
        <v>3</v>
      </c>
      <c r="DM277" t="s">
        <v>3</v>
      </c>
      <c r="DN277">
        <v>0</v>
      </c>
      <c r="DO277">
        <v>0</v>
      </c>
      <c r="DP277">
        <v>1</v>
      </c>
      <c r="DQ277">
        <v>1</v>
      </c>
      <c r="DU277">
        <v>1013</v>
      </c>
      <c r="DV277" t="s">
        <v>30</v>
      </c>
      <c r="DW277" t="s">
        <v>30</v>
      </c>
      <c r="DX277">
        <v>1</v>
      </c>
      <c r="EE277">
        <v>36773490</v>
      </c>
      <c r="EF277">
        <v>3</v>
      </c>
      <c r="EG277" t="s">
        <v>22</v>
      </c>
      <c r="EH277">
        <v>0</v>
      </c>
      <c r="EI277" t="s">
        <v>3</v>
      </c>
      <c r="EJ277">
        <v>2</v>
      </c>
      <c r="EK277">
        <v>108001</v>
      </c>
      <c r="EL277" t="s">
        <v>23</v>
      </c>
      <c r="EM277" t="s">
        <v>24</v>
      </c>
      <c r="EO277" t="s">
        <v>3</v>
      </c>
      <c r="EQ277">
        <v>0</v>
      </c>
      <c r="ER277">
        <v>35.979999999999997</v>
      </c>
      <c r="ES277">
        <v>20.09</v>
      </c>
      <c r="ET277">
        <v>1.05</v>
      </c>
      <c r="EU277">
        <v>0</v>
      </c>
      <c r="EV277">
        <v>14.84</v>
      </c>
      <c r="EW277">
        <v>1.56</v>
      </c>
      <c r="EX277">
        <v>0</v>
      </c>
      <c r="EY277">
        <v>0</v>
      </c>
      <c r="FQ277">
        <v>0</v>
      </c>
      <c r="FR277">
        <f t="shared" si="257"/>
        <v>0</v>
      </c>
      <c r="FS277">
        <v>0</v>
      </c>
      <c r="FV277" t="s">
        <v>25</v>
      </c>
      <c r="FW277" t="s">
        <v>26</v>
      </c>
      <c r="FX277">
        <v>95</v>
      </c>
      <c r="FY277">
        <v>65</v>
      </c>
      <c r="GA277" t="s">
        <v>3</v>
      </c>
      <c r="GD277">
        <v>0</v>
      </c>
      <c r="GF277">
        <v>942868882</v>
      </c>
      <c r="GG277">
        <v>2</v>
      </c>
      <c r="GH277">
        <v>1</v>
      </c>
      <c r="GI277">
        <v>-2</v>
      </c>
      <c r="GJ277">
        <v>0</v>
      </c>
      <c r="GK277">
        <f>ROUND(R277*(R12)/100,2)</f>
        <v>0</v>
      </c>
      <c r="GL277">
        <f t="shared" si="258"/>
        <v>0</v>
      </c>
      <c r="GM277">
        <f t="shared" si="259"/>
        <v>111.43</v>
      </c>
      <c r="GN277">
        <f t="shared" si="260"/>
        <v>0</v>
      </c>
      <c r="GO277">
        <f t="shared" si="261"/>
        <v>111.43</v>
      </c>
      <c r="GP277">
        <f t="shared" si="262"/>
        <v>0</v>
      </c>
      <c r="GR277">
        <v>0</v>
      </c>
      <c r="GS277">
        <v>3</v>
      </c>
      <c r="GT277">
        <v>0</v>
      </c>
      <c r="GU277" t="s">
        <v>3</v>
      </c>
      <c r="GV277">
        <f t="shared" si="263"/>
        <v>0</v>
      </c>
      <c r="GW277">
        <v>1</v>
      </c>
      <c r="GX277">
        <f t="shared" si="264"/>
        <v>0</v>
      </c>
      <c r="HA277">
        <v>0</v>
      </c>
      <c r="HB277">
        <v>0</v>
      </c>
      <c r="IK277">
        <v>0</v>
      </c>
    </row>
    <row r="278" spans="1:245">
      <c r="A278">
        <v>17</v>
      </c>
      <c r="B278">
        <v>1</v>
      </c>
      <c r="C278">
        <f>ROW(SmtRes!A220)</f>
        <v>220</v>
      </c>
      <c r="D278">
        <f>ROW(EtalonRes!A220)</f>
        <v>220</v>
      </c>
      <c r="E278" t="s">
        <v>187</v>
      </c>
      <c r="F278" t="s">
        <v>33</v>
      </c>
      <c r="G278" t="s">
        <v>34</v>
      </c>
      <c r="H278" t="s">
        <v>30</v>
      </c>
      <c r="I278">
        <f>ROUND(1,2)</f>
        <v>1</v>
      </c>
      <c r="J278">
        <v>0</v>
      </c>
      <c r="O278">
        <f t="shared" si="226"/>
        <v>4.99</v>
      </c>
      <c r="P278">
        <f t="shared" si="227"/>
        <v>0.43</v>
      </c>
      <c r="Q278">
        <f t="shared" si="228"/>
        <v>1.78</v>
      </c>
      <c r="R278">
        <f t="shared" si="229"/>
        <v>0.26</v>
      </c>
      <c r="S278">
        <f t="shared" si="230"/>
        <v>2.78</v>
      </c>
      <c r="T278">
        <f t="shared" si="231"/>
        <v>0</v>
      </c>
      <c r="U278">
        <f t="shared" si="232"/>
        <v>0.28000000000000003</v>
      </c>
      <c r="V278">
        <f t="shared" si="233"/>
        <v>0.02</v>
      </c>
      <c r="W278">
        <f t="shared" si="234"/>
        <v>0</v>
      </c>
      <c r="X278">
        <f t="shared" si="235"/>
        <v>2.46</v>
      </c>
      <c r="Y278">
        <f t="shared" si="236"/>
        <v>1.58</v>
      </c>
      <c r="AA278">
        <v>38216760</v>
      </c>
      <c r="AB278">
        <f t="shared" si="237"/>
        <v>4.99</v>
      </c>
      <c r="AC278">
        <f t="shared" si="238"/>
        <v>0.43</v>
      </c>
      <c r="AD278">
        <f t="shared" si="239"/>
        <v>1.78</v>
      </c>
      <c r="AE278">
        <f t="shared" si="240"/>
        <v>0.26</v>
      </c>
      <c r="AF278">
        <f t="shared" si="241"/>
        <v>2.78</v>
      </c>
      <c r="AG278">
        <f t="shared" si="242"/>
        <v>0</v>
      </c>
      <c r="AH278">
        <f t="shared" si="243"/>
        <v>0.28000000000000003</v>
      </c>
      <c r="AI278">
        <f t="shared" si="244"/>
        <v>0.02</v>
      </c>
      <c r="AJ278">
        <f t="shared" si="245"/>
        <v>0</v>
      </c>
      <c r="AK278">
        <v>4.99</v>
      </c>
      <c r="AL278">
        <v>0.43</v>
      </c>
      <c r="AM278">
        <v>1.78</v>
      </c>
      <c r="AN278">
        <v>0.26</v>
      </c>
      <c r="AO278">
        <v>2.78</v>
      </c>
      <c r="AP278">
        <v>0</v>
      </c>
      <c r="AQ278">
        <v>0.28000000000000003</v>
      </c>
      <c r="AR278">
        <v>0.02</v>
      </c>
      <c r="AS278">
        <v>0</v>
      </c>
      <c r="AT278">
        <v>81</v>
      </c>
      <c r="AU278">
        <v>52</v>
      </c>
      <c r="AV278">
        <v>1</v>
      </c>
      <c r="AW278">
        <v>1</v>
      </c>
      <c r="AZ278">
        <v>1</v>
      </c>
      <c r="BA278">
        <v>1</v>
      </c>
      <c r="BB278">
        <v>1</v>
      </c>
      <c r="BC278">
        <v>1</v>
      </c>
      <c r="BD278" t="s">
        <v>3</v>
      </c>
      <c r="BE278" t="s">
        <v>3</v>
      </c>
      <c r="BF278" t="s">
        <v>3</v>
      </c>
      <c r="BG278" t="s">
        <v>3</v>
      </c>
      <c r="BH278">
        <v>0</v>
      </c>
      <c r="BI278">
        <v>2</v>
      </c>
      <c r="BJ278" t="s">
        <v>35</v>
      </c>
      <c r="BM278">
        <v>108001</v>
      </c>
      <c r="BN278">
        <v>0</v>
      </c>
      <c r="BO278" t="s">
        <v>3</v>
      </c>
      <c r="BP278">
        <v>0</v>
      </c>
      <c r="BQ278">
        <v>3</v>
      </c>
      <c r="BR278">
        <v>0</v>
      </c>
      <c r="BS278">
        <v>1</v>
      </c>
      <c r="BT278">
        <v>1</v>
      </c>
      <c r="BU278">
        <v>1</v>
      </c>
      <c r="BV278">
        <v>1</v>
      </c>
      <c r="BW278">
        <v>1</v>
      </c>
      <c r="BX278">
        <v>1</v>
      </c>
      <c r="BY278" t="s">
        <v>3</v>
      </c>
      <c r="BZ278">
        <v>95</v>
      </c>
      <c r="CA278">
        <v>65</v>
      </c>
      <c r="CF278">
        <v>0</v>
      </c>
      <c r="CG278">
        <v>0</v>
      </c>
      <c r="CM278">
        <v>0</v>
      </c>
      <c r="CN278" t="s">
        <v>3</v>
      </c>
      <c r="CO278">
        <v>0</v>
      </c>
      <c r="CP278">
        <f t="shared" si="246"/>
        <v>4.99</v>
      </c>
      <c r="CQ278">
        <f t="shared" si="247"/>
        <v>0.43</v>
      </c>
      <c r="CR278">
        <f t="shared" si="248"/>
        <v>1.78</v>
      </c>
      <c r="CS278">
        <f t="shared" si="249"/>
        <v>0.26</v>
      </c>
      <c r="CT278">
        <f t="shared" si="250"/>
        <v>2.78</v>
      </c>
      <c r="CU278">
        <f t="shared" si="251"/>
        <v>0</v>
      </c>
      <c r="CV278">
        <f t="shared" si="252"/>
        <v>0.28000000000000003</v>
      </c>
      <c r="CW278">
        <f t="shared" si="253"/>
        <v>0.02</v>
      </c>
      <c r="CX278">
        <f t="shared" si="254"/>
        <v>0</v>
      </c>
      <c r="CY278">
        <f t="shared" si="255"/>
        <v>2.4624000000000001</v>
      </c>
      <c r="CZ278">
        <f t="shared" si="256"/>
        <v>1.5808000000000002</v>
      </c>
      <c r="DC278" t="s">
        <v>3</v>
      </c>
      <c r="DD278" t="s">
        <v>3</v>
      </c>
      <c r="DE278" t="s">
        <v>3</v>
      </c>
      <c r="DF278" t="s">
        <v>3</v>
      </c>
      <c r="DG278" t="s">
        <v>3</v>
      </c>
      <c r="DH278" t="s">
        <v>3</v>
      </c>
      <c r="DI278" t="s">
        <v>3</v>
      </c>
      <c r="DJ278" t="s">
        <v>3</v>
      </c>
      <c r="DK278" t="s">
        <v>3</v>
      </c>
      <c r="DL278" t="s">
        <v>3</v>
      </c>
      <c r="DM278" t="s">
        <v>3</v>
      </c>
      <c r="DN278">
        <v>0</v>
      </c>
      <c r="DO278">
        <v>0</v>
      </c>
      <c r="DP278">
        <v>1</v>
      </c>
      <c r="DQ278">
        <v>1</v>
      </c>
      <c r="DU278">
        <v>1013</v>
      </c>
      <c r="DV278" t="s">
        <v>30</v>
      </c>
      <c r="DW278" t="s">
        <v>30</v>
      </c>
      <c r="DX278">
        <v>1</v>
      </c>
      <c r="EE278">
        <v>36773490</v>
      </c>
      <c r="EF278">
        <v>3</v>
      </c>
      <c r="EG278" t="s">
        <v>22</v>
      </c>
      <c r="EH278">
        <v>0</v>
      </c>
      <c r="EI278" t="s">
        <v>3</v>
      </c>
      <c r="EJ278">
        <v>2</v>
      </c>
      <c r="EK278">
        <v>108001</v>
      </c>
      <c r="EL278" t="s">
        <v>23</v>
      </c>
      <c r="EM278" t="s">
        <v>24</v>
      </c>
      <c r="EO278" t="s">
        <v>3</v>
      </c>
      <c r="EQ278">
        <v>0</v>
      </c>
      <c r="ER278">
        <v>4.99</v>
      </c>
      <c r="ES278">
        <v>0.43</v>
      </c>
      <c r="ET278">
        <v>1.78</v>
      </c>
      <c r="EU278">
        <v>0.26</v>
      </c>
      <c r="EV278">
        <v>2.78</v>
      </c>
      <c r="EW278">
        <v>0.28000000000000003</v>
      </c>
      <c r="EX278">
        <v>0.02</v>
      </c>
      <c r="EY278">
        <v>0</v>
      </c>
      <c r="FQ278">
        <v>0</v>
      </c>
      <c r="FR278">
        <f t="shared" si="257"/>
        <v>0</v>
      </c>
      <c r="FS278">
        <v>0</v>
      </c>
      <c r="FV278" t="s">
        <v>25</v>
      </c>
      <c r="FW278" t="s">
        <v>26</v>
      </c>
      <c r="FX278">
        <v>95</v>
      </c>
      <c r="FY278">
        <v>65</v>
      </c>
      <c r="GA278" t="s">
        <v>3</v>
      </c>
      <c r="GD278">
        <v>0</v>
      </c>
      <c r="GF278">
        <v>595450191</v>
      </c>
      <c r="GG278">
        <v>2</v>
      </c>
      <c r="GH278">
        <v>1</v>
      </c>
      <c r="GI278">
        <v>-2</v>
      </c>
      <c r="GJ278">
        <v>0</v>
      </c>
      <c r="GK278">
        <f>ROUND(R278*(R12)/100,2)</f>
        <v>0</v>
      </c>
      <c r="GL278">
        <f t="shared" si="258"/>
        <v>0</v>
      </c>
      <c r="GM278">
        <f t="shared" si="259"/>
        <v>9.0299999999999994</v>
      </c>
      <c r="GN278">
        <f t="shared" si="260"/>
        <v>0</v>
      </c>
      <c r="GO278">
        <f t="shared" si="261"/>
        <v>9.0299999999999994</v>
      </c>
      <c r="GP278">
        <f t="shared" si="262"/>
        <v>0</v>
      </c>
      <c r="GR278">
        <v>0</v>
      </c>
      <c r="GS278">
        <v>3</v>
      </c>
      <c r="GT278">
        <v>0</v>
      </c>
      <c r="GU278" t="s">
        <v>3</v>
      </c>
      <c r="GV278">
        <f t="shared" si="263"/>
        <v>0</v>
      </c>
      <c r="GW278">
        <v>1</v>
      </c>
      <c r="GX278">
        <f t="shared" si="264"/>
        <v>0</v>
      </c>
      <c r="HA278">
        <v>0</v>
      </c>
      <c r="HB278">
        <v>0</v>
      </c>
      <c r="IK278">
        <v>0</v>
      </c>
    </row>
    <row r="279" spans="1:245">
      <c r="A279">
        <v>17</v>
      </c>
      <c r="B279">
        <v>1</v>
      </c>
      <c r="C279">
        <f>ROW(SmtRes!A231)</f>
        <v>231</v>
      </c>
      <c r="D279">
        <f>ROW(EtalonRes!A231)</f>
        <v>231</v>
      </c>
      <c r="E279" t="s">
        <v>188</v>
      </c>
      <c r="F279" t="s">
        <v>37</v>
      </c>
      <c r="G279" t="s">
        <v>38</v>
      </c>
      <c r="H279" t="s">
        <v>30</v>
      </c>
      <c r="I279">
        <f>ROUND(1,2)</f>
        <v>1</v>
      </c>
      <c r="J279">
        <v>0</v>
      </c>
      <c r="O279">
        <f t="shared" si="226"/>
        <v>65.16</v>
      </c>
      <c r="P279">
        <f t="shared" si="227"/>
        <v>3</v>
      </c>
      <c r="Q279">
        <f t="shared" si="228"/>
        <v>38.65</v>
      </c>
      <c r="R279">
        <f t="shared" si="229"/>
        <v>3.97</v>
      </c>
      <c r="S279">
        <f t="shared" si="230"/>
        <v>23.51</v>
      </c>
      <c r="T279">
        <f t="shared" si="231"/>
        <v>0</v>
      </c>
      <c r="U279">
        <f t="shared" si="232"/>
        <v>2.37</v>
      </c>
      <c r="V279">
        <f t="shared" si="233"/>
        <v>0.36</v>
      </c>
      <c r="W279">
        <f t="shared" si="234"/>
        <v>0</v>
      </c>
      <c r="X279">
        <f t="shared" si="235"/>
        <v>22.26</v>
      </c>
      <c r="Y279">
        <f t="shared" si="236"/>
        <v>14.29</v>
      </c>
      <c r="AA279">
        <v>38216760</v>
      </c>
      <c r="AB279">
        <f t="shared" si="237"/>
        <v>65.16</v>
      </c>
      <c r="AC279">
        <f t="shared" si="238"/>
        <v>3</v>
      </c>
      <c r="AD279">
        <f t="shared" si="239"/>
        <v>38.65</v>
      </c>
      <c r="AE279">
        <f t="shared" si="240"/>
        <v>3.97</v>
      </c>
      <c r="AF279">
        <f t="shared" si="241"/>
        <v>23.51</v>
      </c>
      <c r="AG279">
        <f t="shared" si="242"/>
        <v>0</v>
      </c>
      <c r="AH279">
        <f t="shared" si="243"/>
        <v>2.37</v>
      </c>
      <c r="AI279">
        <f t="shared" si="244"/>
        <v>0.36</v>
      </c>
      <c r="AJ279">
        <f t="shared" si="245"/>
        <v>0</v>
      </c>
      <c r="AK279">
        <v>65.16</v>
      </c>
      <c r="AL279">
        <v>3</v>
      </c>
      <c r="AM279">
        <v>38.65</v>
      </c>
      <c r="AN279">
        <v>3.97</v>
      </c>
      <c r="AO279">
        <v>23.51</v>
      </c>
      <c r="AP279">
        <v>0</v>
      </c>
      <c r="AQ279">
        <v>2.37</v>
      </c>
      <c r="AR279">
        <v>0.36</v>
      </c>
      <c r="AS279">
        <v>0</v>
      </c>
      <c r="AT279">
        <v>81</v>
      </c>
      <c r="AU279">
        <v>52</v>
      </c>
      <c r="AV279">
        <v>1</v>
      </c>
      <c r="AW279">
        <v>1</v>
      </c>
      <c r="AZ279">
        <v>1</v>
      </c>
      <c r="BA279">
        <v>1</v>
      </c>
      <c r="BB279">
        <v>1</v>
      </c>
      <c r="BC279">
        <v>1</v>
      </c>
      <c r="BD279" t="s">
        <v>3</v>
      </c>
      <c r="BE279" t="s">
        <v>3</v>
      </c>
      <c r="BF279" t="s">
        <v>3</v>
      </c>
      <c r="BG279" t="s">
        <v>3</v>
      </c>
      <c r="BH279">
        <v>0</v>
      </c>
      <c r="BI279">
        <v>2</v>
      </c>
      <c r="BJ279" t="s">
        <v>39</v>
      </c>
      <c r="BM279">
        <v>108001</v>
      </c>
      <c r="BN279">
        <v>0</v>
      </c>
      <c r="BO279" t="s">
        <v>3</v>
      </c>
      <c r="BP279">
        <v>0</v>
      </c>
      <c r="BQ279">
        <v>3</v>
      </c>
      <c r="BR279">
        <v>0</v>
      </c>
      <c r="BS279">
        <v>1</v>
      </c>
      <c r="BT279">
        <v>1</v>
      </c>
      <c r="BU279">
        <v>1</v>
      </c>
      <c r="BV279">
        <v>1</v>
      </c>
      <c r="BW279">
        <v>1</v>
      </c>
      <c r="BX279">
        <v>1</v>
      </c>
      <c r="BY279" t="s">
        <v>3</v>
      </c>
      <c r="BZ279">
        <v>95</v>
      </c>
      <c r="CA279">
        <v>65</v>
      </c>
      <c r="CF279">
        <v>0</v>
      </c>
      <c r="CG279">
        <v>0</v>
      </c>
      <c r="CM279">
        <v>0</v>
      </c>
      <c r="CN279" t="s">
        <v>3</v>
      </c>
      <c r="CO279">
        <v>0</v>
      </c>
      <c r="CP279">
        <f t="shared" si="246"/>
        <v>65.16</v>
      </c>
      <c r="CQ279">
        <f t="shared" si="247"/>
        <v>3</v>
      </c>
      <c r="CR279">
        <f t="shared" si="248"/>
        <v>38.65</v>
      </c>
      <c r="CS279">
        <f t="shared" si="249"/>
        <v>3.97</v>
      </c>
      <c r="CT279">
        <f t="shared" si="250"/>
        <v>23.51</v>
      </c>
      <c r="CU279">
        <f t="shared" si="251"/>
        <v>0</v>
      </c>
      <c r="CV279">
        <f t="shared" si="252"/>
        <v>2.37</v>
      </c>
      <c r="CW279">
        <f t="shared" si="253"/>
        <v>0.36</v>
      </c>
      <c r="CX279">
        <f t="shared" si="254"/>
        <v>0</v>
      </c>
      <c r="CY279">
        <f t="shared" si="255"/>
        <v>22.258800000000001</v>
      </c>
      <c r="CZ279">
        <f t="shared" si="256"/>
        <v>14.2896</v>
      </c>
      <c r="DC279" t="s">
        <v>3</v>
      </c>
      <c r="DD279" t="s">
        <v>3</v>
      </c>
      <c r="DE279" t="s">
        <v>3</v>
      </c>
      <c r="DF279" t="s">
        <v>3</v>
      </c>
      <c r="DG279" t="s">
        <v>3</v>
      </c>
      <c r="DH279" t="s">
        <v>3</v>
      </c>
      <c r="DI279" t="s">
        <v>3</v>
      </c>
      <c r="DJ279" t="s">
        <v>3</v>
      </c>
      <c r="DK279" t="s">
        <v>3</v>
      </c>
      <c r="DL279" t="s">
        <v>3</v>
      </c>
      <c r="DM279" t="s">
        <v>3</v>
      </c>
      <c r="DN279">
        <v>0</v>
      </c>
      <c r="DO279">
        <v>0</v>
      </c>
      <c r="DP279">
        <v>1</v>
      </c>
      <c r="DQ279">
        <v>1</v>
      </c>
      <c r="DU279">
        <v>1013</v>
      </c>
      <c r="DV279" t="s">
        <v>30</v>
      </c>
      <c r="DW279" t="s">
        <v>30</v>
      </c>
      <c r="DX279">
        <v>1</v>
      </c>
      <c r="EE279">
        <v>36773490</v>
      </c>
      <c r="EF279">
        <v>3</v>
      </c>
      <c r="EG279" t="s">
        <v>22</v>
      </c>
      <c r="EH279">
        <v>0</v>
      </c>
      <c r="EI279" t="s">
        <v>3</v>
      </c>
      <c r="EJ279">
        <v>2</v>
      </c>
      <c r="EK279">
        <v>108001</v>
      </c>
      <c r="EL279" t="s">
        <v>23</v>
      </c>
      <c r="EM279" t="s">
        <v>24</v>
      </c>
      <c r="EO279" t="s">
        <v>3</v>
      </c>
      <c r="EQ279">
        <v>0</v>
      </c>
      <c r="ER279">
        <v>65.16</v>
      </c>
      <c r="ES279">
        <v>3</v>
      </c>
      <c r="ET279">
        <v>38.65</v>
      </c>
      <c r="EU279">
        <v>3.97</v>
      </c>
      <c r="EV279">
        <v>23.51</v>
      </c>
      <c r="EW279">
        <v>2.37</v>
      </c>
      <c r="EX279">
        <v>0.36</v>
      </c>
      <c r="EY279">
        <v>0</v>
      </c>
      <c r="FQ279">
        <v>0</v>
      </c>
      <c r="FR279">
        <f t="shared" si="257"/>
        <v>0</v>
      </c>
      <c r="FS279">
        <v>0</v>
      </c>
      <c r="FV279" t="s">
        <v>25</v>
      </c>
      <c r="FW279" t="s">
        <v>26</v>
      </c>
      <c r="FX279">
        <v>95</v>
      </c>
      <c r="FY279">
        <v>65</v>
      </c>
      <c r="GA279" t="s">
        <v>3</v>
      </c>
      <c r="GD279">
        <v>0</v>
      </c>
      <c r="GF279">
        <v>1825649600</v>
      </c>
      <c r="GG279">
        <v>2</v>
      </c>
      <c r="GH279">
        <v>1</v>
      </c>
      <c r="GI279">
        <v>-2</v>
      </c>
      <c r="GJ279">
        <v>0</v>
      </c>
      <c r="GK279">
        <f>ROUND(R279*(R12)/100,2)</f>
        <v>0</v>
      </c>
      <c r="GL279">
        <f t="shared" si="258"/>
        <v>0</v>
      </c>
      <c r="GM279">
        <f t="shared" si="259"/>
        <v>101.71</v>
      </c>
      <c r="GN279">
        <f t="shared" si="260"/>
        <v>0</v>
      </c>
      <c r="GO279">
        <f t="shared" si="261"/>
        <v>101.71</v>
      </c>
      <c r="GP279">
        <f t="shared" si="262"/>
        <v>0</v>
      </c>
      <c r="GR279">
        <v>0</v>
      </c>
      <c r="GS279">
        <v>3</v>
      </c>
      <c r="GT279">
        <v>0</v>
      </c>
      <c r="GU279" t="s">
        <v>3</v>
      </c>
      <c r="GV279">
        <f t="shared" si="263"/>
        <v>0</v>
      </c>
      <c r="GW279">
        <v>1</v>
      </c>
      <c r="GX279">
        <f t="shared" si="264"/>
        <v>0</v>
      </c>
      <c r="HA279">
        <v>0</v>
      </c>
      <c r="HB279">
        <v>0</v>
      </c>
      <c r="IK279">
        <v>0</v>
      </c>
    </row>
    <row r="280" spans="1:245">
      <c r="A280">
        <v>17</v>
      </c>
      <c r="B280">
        <v>1</v>
      </c>
      <c r="C280">
        <f>ROW(SmtRes!A238)</f>
        <v>238</v>
      </c>
      <c r="D280">
        <f>ROW(EtalonRes!A238)</f>
        <v>238</v>
      </c>
      <c r="E280" t="s">
        <v>189</v>
      </c>
      <c r="F280" t="s">
        <v>41</v>
      </c>
      <c r="G280" t="s">
        <v>42</v>
      </c>
      <c r="H280" t="s">
        <v>43</v>
      </c>
      <c r="I280">
        <f>ROUND(1/10,2)</f>
        <v>0.1</v>
      </c>
      <c r="J280">
        <v>0</v>
      </c>
      <c r="O280">
        <f t="shared" si="226"/>
        <v>4.6500000000000004</v>
      </c>
      <c r="P280">
        <f t="shared" si="227"/>
        <v>0.64</v>
      </c>
      <c r="Q280">
        <f t="shared" si="228"/>
        <v>0.63</v>
      </c>
      <c r="R280">
        <f t="shared" si="229"/>
        <v>0.03</v>
      </c>
      <c r="S280">
        <f t="shared" si="230"/>
        <v>3.38</v>
      </c>
      <c r="T280">
        <f t="shared" si="231"/>
        <v>0</v>
      </c>
      <c r="U280">
        <f t="shared" si="232"/>
        <v>0.35899999999999999</v>
      </c>
      <c r="V280">
        <f t="shared" si="233"/>
        <v>2E-3</v>
      </c>
      <c r="W280">
        <f t="shared" si="234"/>
        <v>0</v>
      </c>
      <c r="X280">
        <f t="shared" si="235"/>
        <v>2.76</v>
      </c>
      <c r="Y280">
        <f t="shared" si="236"/>
        <v>1.77</v>
      </c>
      <c r="AA280">
        <v>38216760</v>
      </c>
      <c r="AB280">
        <f t="shared" si="237"/>
        <v>46.51</v>
      </c>
      <c r="AC280">
        <f t="shared" si="238"/>
        <v>6.44</v>
      </c>
      <c r="AD280">
        <f t="shared" si="239"/>
        <v>6.32</v>
      </c>
      <c r="AE280">
        <f t="shared" si="240"/>
        <v>0.26</v>
      </c>
      <c r="AF280">
        <f t="shared" si="241"/>
        <v>33.75</v>
      </c>
      <c r="AG280">
        <f t="shared" si="242"/>
        <v>0</v>
      </c>
      <c r="AH280">
        <f t="shared" si="243"/>
        <v>3.59</v>
      </c>
      <c r="AI280">
        <f t="shared" si="244"/>
        <v>0.02</v>
      </c>
      <c r="AJ280">
        <f t="shared" si="245"/>
        <v>0</v>
      </c>
      <c r="AK280">
        <v>46.51</v>
      </c>
      <c r="AL280">
        <v>6.44</v>
      </c>
      <c r="AM280">
        <v>6.32</v>
      </c>
      <c r="AN280">
        <v>0.26</v>
      </c>
      <c r="AO280">
        <v>33.75</v>
      </c>
      <c r="AP280">
        <v>0</v>
      </c>
      <c r="AQ280">
        <v>3.59</v>
      </c>
      <c r="AR280">
        <v>0.02</v>
      </c>
      <c r="AS280">
        <v>0</v>
      </c>
      <c r="AT280">
        <v>81</v>
      </c>
      <c r="AU280">
        <v>52</v>
      </c>
      <c r="AV280">
        <v>1</v>
      </c>
      <c r="AW280">
        <v>1</v>
      </c>
      <c r="AZ280">
        <v>1</v>
      </c>
      <c r="BA280">
        <v>1</v>
      </c>
      <c r="BB280">
        <v>1</v>
      </c>
      <c r="BC280">
        <v>1</v>
      </c>
      <c r="BD280" t="s">
        <v>3</v>
      </c>
      <c r="BE280" t="s">
        <v>3</v>
      </c>
      <c r="BF280" t="s">
        <v>3</v>
      </c>
      <c r="BG280" t="s">
        <v>3</v>
      </c>
      <c r="BH280">
        <v>0</v>
      </c>
      <c r="BI280">
        <v>2</v>
      </c>
      <c r="BJ280" t="s">
        <v>44</v>
      </c>
      <c r="BM280">
        <v>108001</v>
      </c>
      <c r="BN280">
        <v>0</v>
      </c>
      <c r="BO280" t="s">
        <v>3</v>
      </c>
      <c r="BP280">
        <v>0</v>
      </c>
      <c r="BQ280">
        <v>3</v>
      </c>
      <c r="BR280">
        <v>0</v>
      </c>
      <c r="BS280">
        <v>1</v>
      </c>
      <c r="BT280">
        <v>1</v>
      </c>
      <c r="BU280">
        <v>1</v>
      </c>
      <c r="BV280">
        <v>1</v>
      </c>
      <c r="BW280">
        <v>1</v>
      </c>
      <c r="BX280">
        <v>1</v>
      </c>
      <c r="BY280" t="s">
        <v>3</v>
      </c>
      <c r="BZ280">
        <v>95</v>
      </c>
      <c r="CA280">
        <v>65</v>
      </c>
      <c r="CF280">
        <v>0</v>
      </c>
      <c r="CG280">
        <v>0</v>
      </c>
      <c r="CM280">
        <v>0</v>
      </c>
      <c r="CN280" t="s">
        <v>3</v>
      </c>
      <c r="CO280">
        <v>0</v>
      </c>
      <c r="CP280">
        <f t="shared" si="246"/>
        <v>4.6500000000000004</v>
      </c>
      <c r="CQ280">
        <f t="shared" si="247"/>
        <v>6.44</v>
      </c>
      <c r="CR280">
        <f t="shared" si="248"/>
        <v>6.32</v>
      </c>
      <c r="CS280">
        <f t="shared" si="249"/>
        <v>0.26</v>
      </c>
      <c r="CT280">
        <f t="shared" si="250"/>
        <v>33.75</v>
      </c>
      <c r="CU280">
        <f t="shared" si="251"/>
        <v>0</v>
      </c>
      <c r="CV280">
        <f t="shared" si="252"/>
        <v>3.59</v>
      </c>
      <c r="CW280">
        <f t="shared" si="253"/>
        <v>0.02</v>
      </c>
      <c r="CX280">
        <f t="shared" si="254"/>
        <v>0</v>
      </c>
      <c r="CY280">
        <f t="shared" si="255"/>
        <v>2.7620999999999998</v>
      </c>
      <c r="CZ280">
        <f t="shared" si="256"/>
        <v>1.7731999999999999</v>
      </c>
      <c r="DC280" t="s">
        <v>3</v>
      </c>
      <c r="DD280" t="s">
        <v>3</v>
      </c>
      <c r="DE280" t="s">
        <v>3</v>
      </c>
      <c r="DF280" t="s">
        <v>3</v>
      </c>
      <c r="DG280" t="s">
        <v>3</v>
      </c>
      <c r="DH280" t="s">
        <v>3</v>
      </c>
      <c r="DI280" t="s">
        <v>3</v>
      </c>
      <c r="DJ280" t="s">
        <v>3</v>
      </c>
      <c r="DK280" t="s">
        <v>3</v>
      </c>
      <c r="DL280" t="s">
        <v>3</v>
      </c>
      <c r="DM280" t="s">
        <v>3</v>
      </c>
      <c r="DN280">
        <v>0</v>
      </c>
      <c r="DO280">
        <v>0</v>
      </c>
      <c r="DP280">
        <v>1</v>
      </c>
      <c r="DQ280">
        <v>1</v>
      </c>
      <c r="DU280">
        <v>1013</v>
      </c>
      <c r="DV280" t="s">
        <v>43</v>
      </c>
      <c r="DW280" t="s">
        <v>43</v>
      </c>
      <c r="DX280">
        <v>1</v>
      </c>
      <c r="EE280">
        <v>36773490</v>
      </c>
      <c r="EF280">
        <v>3</v>
      </c>
      <c r="EG280" t="s">
        <v>22</v>
      </c>
      <c r="EH280">
        <v>0</v>
      </c>
      <c r="EI280" t="s">
        <v>3</v>
      </c>
      <c r="EJ280">
        <v>2</v>
      </c>
      <c r="EK280">
        <v>108001</v>
      </c>
      <c r="EL280" t="s">
        <v>23</v>
      </c>
      <c r="EM280" t="s">
        <v>24</v>
      </c>
      <c r="EO280" t="s">
        <v>3</v>
      </c>
      <c r="EQ280">
        <v>0</v>
      </c>
      <c r="ER280">
        <v>46.51</v>
      </c>
      <c r="ES280">
        <v>6.44</v>
      </c>
      <c r="ET280">
        <v>6.32</v>
      </c>
      <c r="EU280">
        <v>0.26</v>
      </c>
      <c r="EV280">
        <v>33.75</v>
      </c>
      <c r="EW280">
        <v>3.59</v>
      </c>
      <c r="EX280">
        <v>0.02</v>
      </c>
      <c r="EY280">
        <v>0</v>
      </c>
      <c r="FQ280">
        <v>0</v>
      </c>
      <c r="FR280">
        <f t="shared" si="257"/>
        <v>0</v>
      </c>
      <c r="FS280">
        <v>0</v>
      </c>
      <c r="FV280" t="s">
        <v>25</v>
      </c>
      <c r="FW280" t="s">
        <v>26</v>
      </c>
      <c r="FX280">
        <v>95</v>
      </c>
      <c r="FY280">
        <v>65</v>
      </c>
      <c r="GA280" t="s">
        <v>3</v>
      </c>
      <c r="GD280">
        <v>0</v>
      </c>
      <c r="GF280">
        <v>-183205345</v>
      </c>
      <c r="GG280">
        <v>2</v>
      </c>
      <c r="GH280">
        <v>1</v>
      </c>
      <c r="GI280">
        <v>-2</v>
      </c>
      <c r="GJ280">
        <v>0</v>
      </c>
      <c r="GK280">
        <f>ROUND(R280*(R12)/100,2)</f>
        <v>0</v>
      </c>
      <c r="GL280">
        <f t="shared" si="258"/>
        <v>0</v>
      </c>
      <c r="GM280">
        <f t="shared" si="259"/>
        <v>9.18</v>
      </c>
      <c r="GN280">
        <f t="shared" si="260"/>
        <v>0</v>
      </c>
      <c r="GO280">
        <f t="shared" si="261"/>
        <v>9.18</v>
      </c>
      <c r="GP280">
        <f t="shared" si="262"/>
        <v>0</v>
      </c>
      <c r="GR280">
        <v>0</v>
      </c>
      <c r="GS280">
        <v>3</v>
      </c>
      <c r="GT280">
        <v>0</v>
      </c>
      <c r="GU280" t="s">
        <v>3</v>
      </c>
      <c r="GV280">
        <f t="shared" si="263"/>
        <v>0</v>
      </c>
      <c r="GW280">
        <v>1</v>
      </c>
      <c r="GX280">
        <f t="shared" si="264"/>
        <v>0</v>
      </c>
      <c r="HA280">
        <v>0</v>
      </c>
      <c r="HB280">
        <v>0</v>
      </c>
      <c r="IK280">
        <v>0</v>
      </c>
    </row>
    <row r="281" spans="1:245">
      <c r="A281">
        <v>17</v>
      </c>
      <c r="B281">
        <v>1</v>
      </c>
      <c r="C281">
        <f>ROW(SmtRes!A246)</f>
        <v>246</v>
      </c>
      <c r="D281">
        <f>ROW(EtalonRes!A246)</f>
        <v>246</v>
      </c>
      <c r="E281" t="s">
        <v>190</v>
      </c>
      <c r="F281" t="s">
        <v>46</v>
      </c>
      <c r="G281" t="s">
        <v>47</v>
      </c>
      <c r="H281" t="s">
        <v>43</v>
      </c>
      <c r="I281">
        <f>ROUND(1/10,2)</f>
        <v>0.1</v>
      </c>
      <c r="J281">
        <v>0</v>
      </c>
      <c r="O281">
        <f t="shared" si="226"/>
        <v>63.43</v>
      </c>
      <c r="P281">
        <f t="shared" si="227"/>
        <v>48.58</v>
      </c>
      <c r="Q281">
        <f t="shared" si="228"/>
        <v>4.79</v>
      </c>
      <c r="R281">
        <f t="shared" si="229"/>
        <v>0.48</v>
      </c>
      <c r="S281">
        <f t="shared" si="230"/>
        <v>10.06</v>
      </c>
      <c r="T281">
        <f t="shared" si="231"/>
        <v>0</v>
      </c>
      <c r="U281">
        <f t="shared" si="232"/>
        <v>1.07</v>
      </c>
      <c r="V281">
        <f t="shared" si="233"/>
        <v>3.8000000000000006E-2</v>
      </c>
      <c r="W281">
        <f t="shared" si="234"/>
        <v>0</v>
      </c>
      <c r="X281">
        <f t="shared" si="235"/>
        <v>8.5399999999999991</v>
      </c>
      <c r="Y281">
        <f t="shared" si="236"/>
        <v>5.48</v>
      </c>
      <c r="AA281">
        <v>38216760</v>
      </c>
      <c r="AB281">
        <f t="shared" si="237"/>
        <v>634.36</v>
      </c>
      <c r="AC281">
        <f t="shared" si="238"/>
        <v>485.84</v>
      </c>
      <c r="AD281">
        <f t="shared" si="239"/>
        <v>47.94</v>
      </c>
      <c r="AE281">
        <f t="shared" si="240"/>
        <v>4.7699999999999996</v>
      </c>
      <c r="AF281">
        <f t="shared" si="241"/>
        <v>100.58</v>
      </c>
      <c r="AG281">
        <f t="shared" si="242"/>
        <v>0</v>
      </c>
      <c r="AH281">
        <f t="shared" si="243"/>
        <v>10.7</v>
      </c>
      <c r="AI281">
        <f t="shared" si="244"/>
        <v>0.38</v>
      </c>
      <c r="AJ281">
        <f t="shared" si="245"/>
        <v>0</v>
      </c>
      <c r="AK281">
        <v>634.36</v>
      </c>
      <c r="AL281">
        <v>485.84</v>
      </c>
      <c r="AM281">
        <v>47.94</v>
      </c>
      <c r="AN281">
        <v>4.7699999999999996</v>
      </c>
      <c r="AO281">
        <v>100.58</v>
      </c>
      <c r="AP281">
        <v>0</v>
      </c>
      <c r="AQ281">
        <v>10.7</v>
      </c>
      <c r="AR281">
        <v>0.38</v>
      </c>
      <c r="AS281">
        <v>0</v>
      </c>
      <c r="AT281">
        <v>81</v>
      </c>
      <c r="AU281">
        <v>52</v>
      </c>
      <c r="AV281">
        <v>1</v>
      </c>
      <c r="AW281">
        <v>1</v>
      </c>
      <c r="AZ281">
        <v>1</v>
      </c>
      <c r="BA281">
        <v>1</v>
      </c>
      <c r="BB281">
        <v>1</v>
      </c>
      <c r="BC281">
        <v>1</v>
      </c>
      <c r="BD281" t="s">
        <v>3</v>
      </c>
      <c r="BE281" t="s">
        <v>3</v>
      </c>
      <c r="BF281" t="s">
        <v>3</v>
      </c>
      <c r="BG281" t="s">
        <v>3</v>
      </c>
      <c r="BH281">
        <v>0</v>
      </c>
      <c r="BI281">
        <v>2</v>
      </c>
      <c r="BJ281" t="s">
        <v>48</v>
      </c>
      <c r="BM281">
        <v>108001</v>
      </c>
      <c r="BN281">
        <v>0</v>
      </c>
      <c r="BO281" t="s">
        <v>3</v>
      </c>
      <c r="BP281">
        <v>0</v>
      </c>
      <c r="BQ281">
        <v>3</v>
      </c>
      <c r="BR281">
        <v>0</v>
      </c>
      <c r="BS281">
        <v>1</v>
      </c>
      <c r="BT281">
        <v>1</v>
      </c>
      <c r="BU281">
        <v>1</v>
      </c>
      <c r="BV281">
        <v>1</v>
      </c>
      <c r="BW281">
        <v>1</v>
      </c>
      <c r="BX281">
        <v>1</v>
      </c>
      <c r="BY281" t="s">
        <v>3</v>
      </c>
      <c r="BZ281">
        <v>95</v>
      </c>
      <c r="CA281">
        <v>65</v>
      </c>
      <c r="CF281">
        <v>0</v>
      </c>
      <c r="CG281">
        <v>0</v>
      </c>
      <c r="CM281">
        <v>0</v>
      </c>
      <c r="CN281" t="s">
        <v>3</v>
      </c>
      <c r="CO281">
        <v>0</v>
      </c>
      <c r="CP281">
        <f t="shared" si="246"/>
        <v>63.43</v>
      </c>
      <c r="CQ281">
        <f t="shared" si="247"/>
        <v>485.84</v>
      </c>
      <c r="CR281">
        <f t="shared" si="248"/>
        <v>47.94</v>
      </c>
      <c r="CS281">
        <f t="shared" si="249"/>
        <v>4.7699999999999996</v>
      </c>
      <c r="CT281">
        <f t="shared" si="250"/>
        <v>100.58</v>
      </c>
      <c r="CU281">
        <f t="shared" si="251"/>
        <v>0</v>
      </c>
      <c r="CV281">
        <f t="shared" si="252"/>
        <v>10.7</v>
      </c>
      <c r="CW281">
        <f t="shared" si="253"/>
        <v>0.38</v>
      </c>
      <c r="CX281">
        <f t="shared" si="254"/>
        <v>0</v>
      </c>
      <c r="CY281">
        <f t="shared" si="255"/>
        <v>8.5374000000000017</v>
      </c>
      <c r="CZ281">
        <f t="shared" si="256"/>
        <v>5.4808000000000003</v>
      </c>
      <c r="DC281" t="s">
        <v>3</v>
      </c>
      <c r="DD281" t="s">
        <v>3</v>
      </c>
      <c r="DE281" t="s">
        <v>3</v>
      </c>
      <c r="DF281" t="s">
        <v>3</v>
      </c>
      <c r="DG281" t="s">
        <v>3</v>
      </c>
      <c r="DH281" t="s">
        <v>3</v>
      </c>
      <c r="DI281" t="s">
        <v>3</v>
      </c>
      <c r="DJ281" t="s">
        <v>3</v>
      </c>
      <c r="DK281" t="s">
        <v>3</v>
      </c>
      <c r="DL281" t="s">
        <v>3</v>
      </c>
      <c r="DM281" t="s">
        <v>3</v>
      </c>
      <c r="DN281">
        <v>0</v>
      </c>
      <c r="DO281">
        <v>0</v>
      </c>
      <c r="DP281">
        <v>1</v>
      </c>
      <c r="DQ281">
        <v>1</v>
      </c>
      <c r="DU281">
        <v>1013</v>
      </c>
      <c r="DV281" t="s">
        <v>43</v>
      </c>
      <c r="DW281" t="s">
        <v>43</v>
      </c>
      <c r="DX281">
        <v>1</v>
      </c>
      <c r="EE281">
        <v>36773490</v>
      </c>
      <c r="EF281">
        <v>3</v>
      </c>
      <c r="EG281" t="s">
        <v>22</v>
      </c>
      <c r="EH281">
        <v>0</v>
      </c>
      <c r="EI281" t="s">
        <v>3</v>
      </c>
      <c r="EJ281">
        <v>2</v>
      </c>
      <c r="EK281">
        <v>108001</v>
      </c>
      <c r="EL281" t="s">
        <v>23</v>
      </c>
      <c r="EM281" t="s">
        <v>24</v>
      </c>
      <c r="EO281" t="s">
        <v>3</v>
      </c>
      <c r="EQ281">
        <v>0</v>
      </c>
      <c r="ER281">
        <v>634.36</v>
      </c>
      <c r="ES281">
        <v>485.84</v>
      </c>
      <c r="ET281">
        <v>47.94</v>
      </c>
      <c r="EU281">
        <v>4.7699999999999996</v>
      </c>
      <c r="EV281">
        <v>100.58</v>
      </c>
      <c r="EW281">
        <v>10.7</v>
      </c>
      <c r="EX281">
        <v>0.38</v>
      </c>
      <c r="EY281">
        <v>0</v>
      </c>
      <c r="FQ281">
        <v>0</v>
      </c>
      <c r="FR281">
        <f t="shared" si="257"/>
        <v>0</v>
      </c>
      <c r="FS281">
        <v>0</v>
      </c>
      <c r="FV281" t="s">
        <v>25</v>
      </c>
      <c r="FW281" t="s">
        <v>26</v>
      </c>
      <c r="FX281">
        <v>95</v>
      </c>
      <c r="FY281">
        <v>65</v>
      </c>
      <c r="GA281" t="s">
        <v>3</v>
      </c>
      <c r="GD281">
        <v>0</v>
      </c>
      <c r="GF281">
        <v>-644322003</v>
      </c>
      <c r="GG281">
        <v>2</v>
      </c>
      <c r="GH281">
        <v>1</v>
      </c>
      <c r="GI281">
        <v>-2</v>
      </c>
      <c r="GJ281">
        <v>0</v>
      </c>
      <c r="GK281">
        <f>ROUND(R281*(R12)/100,2)</f>
        <v>0</v>
      </c>
      <c r="GL281">
        <f t="shared" si="258"/>
        <v>0</v>
      </c>
      <c r="GM281">
        <f t="shared" si="259"/>
        <v>77.45</v>
      </c>
      <c r="GN281">
        <f t="shared" si="260"/>
        <v>0</v>
      </c>
      <c r="GO281">
        <f t="shared" si="261"/>
        <v>77.45</v>
      </c>
      <c r="GP281">
        <f t="shared" si="262"/>
        <v>0</v>
      </c>
      <c r="GR281">
        <v>0</v>
      </c>
      <c r="GS281">
        <v>3</v>
      </c>
      <c r="GT281">
        <v>0</v>
      </c>
      <c r="GU281" t="s">
        <v>3</v>
      </c>
      <c r="GV281">
        <f t="shared" si="263"/>
        <v>0</v>
      </c>
      <c r="GW281">
        <v>1</v>
      </c>
      <c r="GX281">
        <f t="shared" si="264"/>
        <v>0</v>
      </c>
      <c r="HA281">
        <v>0</v>
      </c>
      <c r="HB281">
        <v>0</v>
      </c>
      <c r="IK281">
        <v>0</v>
      </c>
    </row>
    <row r="282" spans="1:245">
      <c r="A282">
        <v>17</v>
      </c>
      <c r="B282">
        <v>1</v>
      </c>
      <c r="C282">
        <f>ROW(SmtRes!A255)</f>
        <v>255</v>
      </c>
      <c r="D282">
        <f>ROW(EtalonRes!A255)</f>
        <v>255</v>
      </c>
      <c r="E282" t="s">
        <v>191</v>
      </c>
      <c r="F282" t="s">
        <v>50</v>
      </c>
      <c r="G282" t="s">
        <v>51</v>
      </c>
      <c r="H282" t="s">
        <v>20</v>
      </c>
      <c r="I282">
        <f>ROUND(4/100,2)</f>
        <v>0.04</v>
      </c>
      <c r="J282">
        <v>0</v>
      </c>
      <c r="O282">
        <f t="shared" si="226"/>
        <v>29.96</v>
      </c>
      <c r="P282">
        <f t="shared" si="227"/>
        <v>20.38</v>
      </c>
      <c r="Q282">
        <f t="shared" si="228"/>
        <v>2.44</v>
      </c>
      <c r="R282">
        <f t="shared" si="229"/>
        <v>0.19</v>
      </c>
      <c r="S282">
        <f t="shared" si="230"/>
        <v>7.14</v>
      </c>
      <c r="T282">
        <f t="shared" si="231"/>
        <v>0</v>
      </c>
      <c r="U282">
        <f t="shared" si="232"/>
        <v>0.76</v>
      </c>
      <c r="V282">
        <f t="shared" si="233"/>
        <v>1.52E-2</v>
      </c>
      <c r="W282">
        <f t="shared" si="234"/>
        <v>0</v>
      </c>
      <c r="X282">
        <f t="shared" si="235"/>
        <v>5.94</v>
      </c>
      <c r="Y282">
        <f t="shared" si="236"/>
        <v>3.81</v>
      </c>
      <c r="AA282">
        <v>38216760</v>
      </c>
      <c r="AB282">
        <f t="shared" si="237"/>
        <v>748.97</v>
      </c>
      <c r="AC282">
        <f t="shared" si="238"/>
        <v>509.39</v>
      </c>
      <c r="AD282">
        <f t="shared" si="239"/>
        <v>60.98</v>
      </c>
      <c r="AE282">
        <f t="shared" si="240"/>
        <v>4.7699999999999996</v>
      </c>
      <c r="AF282">
        <f t="shared" si="241"/>
        <v>178.6</v>
      </c>
      <c r="AG282">
        <f t="shared" si="242"/>
        <v>0</v>
      </c>
      <c r="AH282">
        <f t="shared" si="243"/>
        <v>19</v>
      </c>
      <c r="AI282">
        <f t="shared" si="244"/>
        <v>0.38</v>
      </c>
      <c r="AJ282">
        <f t="shared" si="245"/>
        <v>0</v>
      </c>
      <c r="AK282">
        <v>748.97</v>
      </c>
      <c r="AL282">
        <v>509.39</v>
      </c>
      <c r="AM282">
        <v>60.98</v>
      </c>
      <c r="AN282">
        <v>4.7699999999999996</v>
      </c>
      <c r="AO282">
        <v>178.6</v>
      </c>
      <c r="AP282">
        <v>0</v>
      </c>
      <c r="AQ282">
        <v>19</v>
      </c>
      <c r="AR282">
        <v>0.38</v>
      </c>
      <c r="AS282">
        <v>0</v>
      </c>
      <c r="AT282">
        <v>81</v>
      </c>
      <c r="AU282">
        <v>52</v>
      </c>
      <c r="AV282">
        <v>1</v>
      </c>
      <c r="AW282">
        <v>1</v>
      </c>
      <c r="AZ282">
        <v>1</v>
      </c>
      <c r="BA282">
        <v>1</v>
      </c>
      <c r="BB282">
        <v>1</v>
      </c>
      <c r="BC282">
        <v>1</v>
      </c>
      <c r="BD282" t="s">
        <v>3</v>
      </c>
      <c r="BE282" t="s">
        <v>3</v>
      </c>
      <c r="BF282" t="s">
        <v>3</v>
      </c>
      <c r="BG282" t="s">
        <v>3</v>
      </c>
      <c r="BH282">
        <v>0</v>
      </c>
      <c r="BI282">
        <v>2</v>
      </c>
      <c r="BJ282" t="s">
        <v>52</v>
      </c>
      <c r="BM282">
        <v>108001</v>
      </c>
      <c r="BN282">
        <v>0</v>
      </c>
      <c r="BO282" t="s">
        <v>3</v>
      </c>
      <c r="BP282">
        <v>0</v>
      </c>
      <c r="BQ282">
        <v>3</v>
      </c>
      <c r="BR282">
        <v>0</v>
      </c>
      <c r="BS282">
        <v>1</v>
      </c>
      <c r="BT282">
        <v>1</v>
      </c>
      <c r="BU282">
        <v>1</v>
      </c>
      <c r="BV282">
        <v>1</v>
      </c>
      <c r="BW282">
        <v>1</v>
      </c>
      <c r="BX282">
        <v>1</v>
      </c>
      <c r="BY282" t="s">
        <v>3</v>
      </c>
      <c r="BZ282">
        <v>95</v>
      </c>
      <c r="CA282">
        <v>65</v>
      </c>
      <c r="CF282">
        <v>0</v>
      </c>
      <c r="CG282">
        <v>0</v>
      </c>
      <c r="CM282">
        <v>0</v>
      </c>
      <c r="CN282" t="s">
        <v>3</v>
      </c>
      <c r="CO282">
        <v>0</v>
      </c>
      <c r="CP282">
        <f t="shared" si="246"/>
        <v>29.96</v>
      </c>
      <c r="CQ282">
        <f t="shared" si="247"/>
        <v>509.39</v>
      </c>
      <c r="CR282">
        <f t="shared" si="248"/>
        <v>60.98</v>
      </c>
      <c r="CS282">
        <f t="shared" si="249"/>
        <v>4.7699999999999996</v>
      </c>
      <c r="CT282">
        <f t="shared" si="250"/>
        <v>178.6</v>
      </c>
      <c r="CU282">
        <f t="shared" si="251"/>
        <v>0</v>
      </c>
      <c r="CV282">
        <f t="shared" si="252"/>
        <v>19</v>
      </c>
      <c r="CW282">
        <f t="shared" si="253"/>
        <v>0.38</v>
      </c>
      <c r="CX282">
        <f t="shared" si="254"/>
        <v>0</v>
      </c>
      <c r="CY282">
        <f t="shared" si="255"/>
        <v>5.9373000000000005</v>
      </c>
      <c r="CZ282">
        <f t="shared" si="256"/>
        <v>3.8116000000000003</v>
      </c>
      <c r="DC282" t="s">
        <v>3</v>
      </c>
      <c r="DD282" t="s">
        <v>3</v>
      </c>
      <c r="DE282" t="s">
        <v>3</v>
      </c>
      <c r="DF282" t="s">
        <v>3</v>
      </c>
      <c r="DG282" t="s">
        <v>3</v>
      </c>
      <c r="DH282" t="s">
        <v>3</v>
      </c>
      <c r="DI282" t="s">
        <v>3</v>
      </c>
      <c r="DJ282" t="s">
        <v>3</v>
      </c>
      <c r="DK282" t="s">
        <v>3</v>
      </c>
      <c r="DL282" t="s">
        <v>3</v>
      </c>
      <c r="DM282" t="s">
        <v>3</v>
      </c>
      <c r="DN282">
        <v>0</v>
      </c>
      <c r="DO282">
        <v>0</v>
      </c>
      <c r="DP282">
        <v>1</v>
      </c>
      <c r="DQ282">
        <v>1</v>
      </c>
      <c r="DU282">
        <v>1003</v>
      </c>
      <c r="DV282" t="s">
        <v>20</v>
      </c>
      <c r="DW282" t="s">
        <v>20</v>
      </c>
      <c r="DX282">
        <v>100</v>
      </c>
      <c r="EE282">
        <v>36773490</v>
      </c>
      <c r="EF282">
        <v>3</v>
      </c>
      <c r="EG282" t="s">
        <v>22</v>
      </c>
      <c r="EH282">
        <v>0</v>
      </c>
      <c r="EI282" t="s">
        <v>3</v>
      </c>
      <c r="EJ282">
        <v>2</v>
      </c>
      <c r="EK282">
        <v>108001</v>
      </c>
      <c r="EL282" t="s">
        <v>23</v>
      </c>
      <c r="EM282" t="s">
        <v>24</v>
      </c>
      <c r="EO282" t="s">
        <v>3</v>
      </c>
      <c r="EQ282">
        <v>0</v>
      </c>
      <c r="ER282">
        <v>748.97</v>
      </c>
      <c r="ES282">
        <v>509.39</v>
      </c>
      <c r="ET282">
        <v>60.98</v>
      </c>
      <c r="EU282">
        <v>4.7699999999999996</v>
      </c>
      <c r="EV282">
        <v>178.6</v>
      </c>
      <c r="EW282">
        <v>19</v>
      </c>
      <c r="EX282">
        <v>0.38</v>
      </c>
      <c r="EY282">
        <v>0</v>
      </c>
      <c r="FQ282">
        <v>0</v>
      </c>
      <c r="FR282">
        <f t="shared" si="257"/>
        <v>0</v>
      </c>
      <c r="FS282">
        <v>0</v>
      </c>
      <c r="FV282" t="s">
        <v>25</v>
      </c>
      <c r="FW282" t="s">
        <v>26</v>
      </c>
      <c r="FX282">
        <v>95</v>
      </c>
      <c r="FY282">
        <v>65</v>
      </c>
      <c r="GA282" t="s">
        <v>3</v>
      </c>
      <c r="GD282">
        <v>0</v>
      </c>
      <c r="GF282">
        <v>-2055133935</v>
      </c>
      <c r="GG282">
        <v>2</v>
      </c>
      <c r="GH282">
        <v>1</v>
      </c>
      <c r="GI282">
        <v>-2</v>
      </c>
      <c r="GJ282">
        <v>0</v>
      </c>
      <c r="GK282">
        <f>ROUND(R282*(R12)/100,2)</f>
        <v>0</v>
      </c>
      <c r="GL282">
        <f t="shared" si="258"/>
        <v>0</v>
      </c>
      <c r="GM282">
        <f t="shared" si="259"/>
        <v>39.71</v>
      </c>
      <c r="GN282">
        <f t="shared" si="260"/>
        <v>0</v>
      </c>
      <c r="GO282">
        <f t="shared" si="261"/>
        <v>39.71</v>
      </c>
      <c r="GP282">
        <f t="shared" si="262"/>
        <v>0</v>
      </c>
      <c r="GR282">
        <v>0</v>
      </c>
      <c r="GS282">
        <v>3</v>
      </c>
      <c r="GT282">
        <v>0</v>
      </c>
      <c r="GU282" t="s">
        <v>3</v>
      </c>
      <c r="GV282">
        <f t="shared" si="263"/>
        <v>0</v>
      </c>
      <c r="GW282">
        <v>1</v>
      </c>
      <c r="GX282">
        <f t="shared" si="264"/>
        <v>0</v>
      </c>
      <c r="HA282">
        <v>0</v>
      </c>
      <c r="HB282">
        <v>0</v>
      </c>
      <c r="IK282">
        <v>0</v>
      </c>
    </row>
    <row r="283" spans="1:245">
      <c r="A283">
        <v>17</v>
      </c>
      <c r="B283">
        <v>1</v>
      </c>
      <c r="C283">
        <f>ROW(SmtRes!A268)</f>
        <v>268</v>
      </c>
      <c r="D283">
        <f>ROW(EtalonRes!A268)</f>
        <v>268</v>
      </c>
      <c r="E283" t="s">
        <v>192</v>
      </c>
      <c r="F283" t="s">
        <v>54</v>
      </c>
      <c r="G283" t="s">
        <v>55</v>
      </c>
      <c r="H283" t="s">
        <v>56</v>
      </c>
      <c r="I283">
        <f>ROUND(2/100,2)</f>
        <v>0.02</v>
      </c>
      <c r="J283">
        <v>0</v>
      </c>
      <c r="O283">
        <f t="shared" si="226"/>
        <v>5.45</v>
      </c>
      <c r="P283">
        <f t="shared" si="227"/>
        <v>2.08</v>
      </c>
      <c r="Q283">
        <f t="shared" si="228"/>
        <v>0.04</v>
      </c>
      <c r="R283">
        <f t="shared" si="229"/>
        <v>0.01</v>
      </c>
      <c r="S283">
        <f t="shared" si="230"/>
        <v>3.33</v>
      </c>
      <c r="T283">
        <f t="shared" si="231"/>
        <v>0</v>
      </c>
      <c r="U283">
        <f t="shared" si="232"/>
        <v>0.33600000000000002</v>
      </c>
      <c r="V283">
        <f t="shared" si="233"/>
        <v>4.0000000000000002E-4</v>
      </c>
      <c r="W283">
        <f t="shared" si="234"/>
        <v>0</v>
      </c>
      <c r="X283">
        <f t="shared" si="235"/>
        <v>2.71</v>
      </c>
      <c r="Y283">
        <f t="shared" si="236"/>
        <v>1.74</v>
      </c>
      <c r="AA283">
        <v>38216760</v>
      </c>
      <c r="AB283">
        <f t="shared" si="237"/>
        <v>272.63</v>
      </c>
      <c r="AC283">
        <f t="shared" si="238"/>
        <v>104.19</v>
      </c>
      <c r="AD283">
        <f t="shared" si="239"/>
        <v>1.78</v>
      </c>
      <c r="AE283">
        <f t="shared" si="240"/>
        <v>0.26</v>
      </c>
      <c r="AF283">
        <f t="shared" si="241"/>
        <v>166.66</v>
      </c>
      <c r="AG283">
        <f t="shared" si="242"/>
        <v>0</v>
      </c>
      <c r="AH283">
        <f t="shared" si="243"/>
        <v>16.8</v>
      </c>
      <c r="AI283">
        <f t="shared" si="244"/>
        <v>0.02</v>
      </c>
      <c r="AJ283">
        <f t="shared" si="245"/>
        <v>0</v>
      </c>
      <c r="AK283">
        <v>272.63</v>
      </c>
      <c r="AL283">
        <v>104.19</v>
      </c>
      <c r="AM283">
        <v>1.78</v>
      </c>
      <c r="AN283">
        <v>0.26</v>
      </c>
      <c r="AO283">
        <v>166.66</v>
      </c>
      <c r="AP283">
        <v>0</v>
      </c>
      <c r="AQ283">
        <v>16.8</v>
      </c>
      <c r="AR283">
        <v>0.02</v>
      </c>
      <c r="AS283">
        <v>0</v>
      </c>
      <c r="AT283">
        <v>81</v>
      </c>
      <c r="AU283">
        <v>52</v>
      </c>
      <c r="AV283">
        <v>1</v>
      </c>
      <c r="AW283">
        <v>1</v>
      </c>
      <c r="AZ283">
        <v>1</v>
      </c>
      <c r="BA283">
        <v>1</v>
      </c>
      <c r="BB283">
        <v>1</v>
      </c>
      <c r="BC283">
        <v>1</v>
      </c>
      <c r="BD283" t="s">
        <v>3</v>
      </c>
      <c r="BE283" t="s">
        <v>3</v>
      </c>
      <c r="BF283" t="s">
        <v>3</v>
      </c>
      <c r="BG283" t="s">
        <v>3</v>
      </c>
      <c r="BH283">
        <v>0</v>
      </c>
      <c r="BI283">
        <v>2</v>
      </c>
      <c r="BJ283" t="s">
        <v>57</v>
      </c>
      <c r="BM283">
        <v>108001</v>
      </c>
      <c r="BN283">
        <v>0</v>
      </c>
      <c r="BO283" t="s">
        <v>3</v>
      </c>
      <c r="BP283">
        <v>0</v>
      </c>
      <c r="BQ283">
        <v>3</v>
      </c>
      <c r="BR283">
        <v>0</v>
      </c>
      <c r="BS283">
        <v>1</v>
      </c>
      <c r="BT283">
        <v>1</v>
      </c>
      <c r="BU283">
        <v>1</v>
      </c>
      <c r="BV283">
        <v>1</v>
      </c>
      <c r="BW283">
        <v>1</v>
      </c>
      <c r="BX283">
        <v>1</v>
      </c>
      <c r="BY283" t="s">
        <v>3</v>
      </c>
      <c r="BZ283">
        <v>95</v>
      </c>
      <c r="CA283">
        <v>65</v>
      </c>
      <c r="CF283">
        <v>0</v>
      </c>
      <c r="CG283">
        <v>0</v>
      </c>
      <c r="CM283">
        <v>0</v>
      </c>
      <c r="CN283" t="s">
        <v>3</v>
      </c>
      <c r="CO283">
        <v>0</v>
      </c>
      <c r="CP283">
        <f t="shared" si="246"/>
        <v>5.45</v>
      </c>
      <c r="CQ283">
        <f t="shared" si="247"/>
        <v>104.19</v>
      </c>
      <c r="CR283">
        <f t="shared" si="248"/>
        <v>1.78</v>
      </c>
      <c r="CS283">
        <f t="shared" si="249"/>
        <v>0.26</v>
      </c>
      <c r="CT283">
        <f t="shared" si="250"/>
        <v>166.66</v>
      </c>
      <c r="CU283">
        <f t="shared" si="251"/>
        <v>0</v>
      </c>
      <c r="CV283">
        <f t="shared" si="252"/>
        <v>16.8</v>
      </c>
      <c r="CW283">
        <f t="shared" si="253"/>
        <v>0.02</v>
      </c>
      <c r="CX283">
        <f t="shared" si="254"/>
        <v>0</v>
      </c>
      <c r="CY283">
        <f t="shared" si="255"/>
        <v>2.7053999999999996</v>
      </c>
      <c r="CZ283">
        <f t="shared" si="256"/>
        <v>1.7368000000000001</v>
      </c>
      <c r="DC283" t="s">
        <v>3</v>
      </c>
      <c r="DD283" t="s">
        <v>3</v>
      </c>
      <c r="DE283" t="s">
        <v>3</v>
      </c>
      <c r="DF283" t="s">
        <v>3</v>
      </c>
      <c r="DG283" t="s">
        <v>3</v>
      </c>
      <c r="DH283" t="s">
        <v>3</v>
      </c>
      <c r="DI283" t="s">
        <v>3</v>
      </c>
      <c r="DJ283" t="s">
        <v>3</v>
      </c>
      <c r="DK283" t="s">
        <v>3</v>
      </c>
      <c r="DL283" t="s">
        <v>3</v>
      </c>
      <c r="DM283" t="s">
        <v>3</v>
      </c>
      <c r="DN283">
        <v>0</v>
      </c>
      <c r="DO283">
        <v>0</v>
      </c>
      <c r="DP283">
        <v>1</v>
      </c>
      <c r="DQ283">
        <v>1</v>
      </c>
      <c r="DU283">
        <v>1013</v>
      </c>
      <c r="DV283" t="s">
        <v>56</v>
      </c>
      <c r="DW283" t="s">
        <v>56</v>
      </c>
      <c r="DX283">
        <v>1</v>
      </c>
      <c r="EE283">
        <v>36773490</v>
      </c>
      <c r="EF283">
        <v>3</v>
      </c>
      <c r="EG283" t="s">
        <v>22</v>
      </c>
      <c r="EH283">
        <v>0</v>
      </c>
      <c r="EI283" t="s">
        <v>3</v>
      </c>
      <c r="EJ283">
        <v>2</v>
      </c>
      <c r="EK283">
        <v>108001</v>
      </c>
      <c r="EL283" t="s">
        <v>23</v>
      </c>
      <c r="EM283" t="s">
        <v>24</v>
      </c>
      <c r="EO283" t="s">
        <v>3</v>
      </c>
      <c r="EQ283">
        <v>0</v>
      </c>
      <c r="ER283">
        <v>272.63</v>
      </c>
      <c r="ES283">
        <v>104.19</v>
      </c>
      <c r="ET283">
        <v>1.78</v>
      </c>
      <c r="EU283">
        <v>0.26</v>
      </c>
      <c r="EV283">
        <v>166.66</v>
      </c>
      <c r="EW283">
        <v>16.8</v>
      </c>
      <c r="EX283">
        <v>0.02</v>
      </c>
      <c r="EY283">
        <v>0</v>
      </c>
      <c r="FQ283">
        <v>0</v>
      </c>
      <c r="FR283">
        <f t="shared" si="257"/>
        <v>0</v>
      </c>
      <c r="FS283">
        <v>0</v>
      </c>
      <c r="FV283" t="s">
        <v>25</v>
      </c>
      <c r="FW283" t="s">
        <v>26</v>
      </c>
      <c r="FX283">
        <v>95</v>
      </c>
      <c r="FY283">
        <v>65</v>
      </c>
      <c r="GA283" t="s">
        <v>3</v>
      </c>
      <c r="GD283">
        <v>0</v>
      </c>
      <c r="GF283">
        <v>-2088296893</v>
      </c>
      <c r="GG283">
        <v>2</v>
      </c>
      <c r="GH283">
        <v>1</v>
      </c>
      <c r="GI283">
        <v>-2</v>
      </c>
      <c r="GJ283">
        <v>0</v>
      </c>
      <c r="GK283">
        <f>ROUND(R283*(R12)/100,2)</f>
        <v>0</v>
      </c>
      <c r="GL283">
        <f t="shared" si="258"/>
        <v>0</v>
      </c>
      <c r="GM283">
        <f t="shared" si="259"/>
        <v>9.9</v>
      </c>
      <c r="GN283">
        <f t="shared" si="260"/>
        <v>0</v>
      </c>
      <c r="GO283">
        <f t="shared" si="261"/>
        <v>9.9</v>
      </c>
      <c r="GP283">
        <f t="shared" si="262"/>
        <v>0</v>
      </c>
      <c r="GR283">
        <v>0</v>
      </c>
      <c r="GS283">
        <v>3</v>
      </c>
      <c r="GT283">
        <v>0</v>
      </c>
      <c r="GU283" t="s">
        <v>3</v>
      </c>
      <c r="GV283">
        <f t="shared" si="263"/>
        <v>0</v>
      </c>
      <c r="GW283">
        <v>1</v>
      </c>
      <c r="GX283">
        <f t="shared" si="264"/>
        <v>0</v>
      </c>
      <c r="HA283">
        <v>0</v>
      </c>
      <c r="HB283">
        <v>0</v>
      </c>
      <c r="IK283">
        <v>0</v>
      </c>
    </row>
    <row r="284" spans="1:245">
      <c r="A284">
        <v>17</v>
      </c>
      <c r="B284">
        <v>1</v>
      </c>
      <c r="C284">
        <f>ROW(SmtRes!A282)</f>
        <v>282</v>
      </c>
      <c r="D284">
        <f>ROW(EtalonRes!A282)</f>
        <v>282</v>
      </c>
      <c r="E284" t="s">
        <v>193</v>
      </c>
      <c r="F284" t="s">
        <v>59</v>
      </c>
      <c r="G284" t="s">
        <v>60</v>
      </c>
      <c r="H284" t="s">
        <v>56</v>
      </c>
      <c r="I284">
        <f>ROUND(3/100,2)</f>
        <v>0.03</v>
      </c>
      <c r="J284">
        <v>0</v>
      </c>
      <c r="O284">
        <f t="shared" si="226"/>
        <v>14.64</v>
      </c>
      <c r="P284">
        <f t="shared" si="227"/>
        <v>3.85</v>
      </c>
      <c r="Q284">
        <f t="shared" si="228"/>
        <v>0.46</v>
      </c>
      <c r="R284">
        <f t="shared" si="229"/>
        <v>0.01</v>
      </c>
      <c r="S284">
        <f t="shared" si="230"/>
        <v>10.33</v>
      </c>
      <c r="T284">
        <f t="shared" si="231"/>
        <v>0</v>
      </c>
      <c r="U284">
        <f t="shared" si="232"/>
        <v>1.0410000000000001</v>
      </c>
      <c r="V284">
        <f t="shared" si="233"/>
        <v>5.9999999999999995E-4</v>
      </c>
      <c r="W284">
        <f t="shared" si="234"/>
        <v>0</v>
      </c>
      <c r="X284">
        <f t="shared" si="235"/>
        <v>8.3800000000000008</v>
      </c>
      <c r="Y284">
        <f t="shared" si="236"/>
        <v>5.38</v>
      </c>
      <c r="AA284">
        <v>38216760</v>
      </c>
      <c r="AB284">
        <f t="shared" si="237"/>
        <v>487.83</v>
      </c>
      <c r="AC284">
        <f t="shared" si="238"/>
        <v>128.29</v>
      </c>
      <c r="AD284">
        <f t="shared" si="239"/>
        <v>15.32</v>
      </c>
      <c r="AE284">
        <f t="shared" si="240"/>
        <v>0.26</v>
      </c>
      <c r="AF284">
        <f t="shared" si="241"/>
        <v>344.22</v>
      </c>
      <c r="AG284">
        <f t="shared" si="242"/>
        <v>0</v>
      </c>
      <c r="AH284">
        <f t="shared" si="243"/>
        <v>34.700000000000003</v>
      </c>
      <c r="AI284">
        <f t="shared" si="244"/>
        <v>0.02</v>
      </c>
      <c r="AJ284">
        <f t="shared" si="245"/>
        <v>0</v>
      </c>
      <c r="AK284">
        <v>487.83</v>
      </c>
      <c r="AL284">
        <v>128.29</v>
      </c>
      <c r="AM284">
        <v>15.32</v>
      </c>
      <c r="AN284">
        <v>0.26</v>
      </c>
      <c r="AO284">
        <v>344.22</v>
      </c>
      <c r="AP284">
        <v>0</v>
      </c>
      <c r="AQ284">
        <v>34.700000000000003</v>
      </c>
      <c r="AR284">
        <v>0.02</v>
      </c>
      <c r="AS284">
        <v>0</v>
      </c>
      <c r="AT284">
        <v>81</v>
      </c>
      <c r="AU284">
        <v>52</v>
      </c>
      <c r="AV284">
        <v>1</v>
      </c>
      <c r="AW284">
        <v>1</v>
      </c>
      <c r="AZ284">
        <v>1</v>
      </c>
      <c r="BA284">
        <v>1</v>
      </c>
      <c r="BB284">
        <v>1</v>
      </c>
      <c r="BC284">
        <v>1</v>
      </c>
      <c r="BD284" t="s">
        <v>3</v>
      </c>
      <c r="BE284" t="s">
        <v>3</v>
      </c>
      <c r="BF284" t="s">
        <v>3</v>
      </c>
      <c r="BG284" t="s">
        <v>3</v>
      </c>
      <c r="BH284">
        <v>0</v>
      </c>
      <c r="BI284">
        <v>2</v>
      </c>
      <c r="BJ284" t="s">
        <v>61</v>
      </c>
      <c r="BM284">
        <v>108001</v>
      </c>
      <c r="BN284">
        <v>0</v>
      </c>
      <c r="BO284" t="s">
        <v>3</v>
      </c>
      <c r="BP284">
        <v>0</v>
      </c>
      <c r="BQ284">
        <v>3</v>
      </c>
      <c r="BR284">
        <v>0</v>
      </c>
      <c r="BS284">
        <v>1</v>
      </c>
      <c r="BT284">
        <v>1</v>
      </c>
      <c r="BU284">
        <v>1</v>
      </c>
      <c r="BV284">
        <v>1</v>
      </c>
      <c r="BW284">
        <v>1</v>
      </c>
      <c r="BX284">
        <v>1</v>
      </c>
      <c r="BY284" t="s">
        <v>3</v>
      </c>
      <c r="BZ284">
        <v>95</v>
      </c>
      <c r="CA284">
        <v>65</v>
      </c>
      <c r="CF284">
        <v>0</v>
      </c>
      <c r="CG284">
        <v>0</v>
      </c>
      <c r="CM284">
        <v>0</v>
      </c>
      <c r="CN284" t="s">
        <v>3</v>
      </c>
      <c r="CO284">
        <v>0</v>
      </c>
      <c r="CP284">
        <f t="shared" si="246"/>
        <v>14.64</v>
      </c>
      <c r="CQ284">
        <f t="shared" si="247"/>
        <v>128.29</v>
      </c>
      <c r="CR284">
        <f t="shared" si="248"/>
        <v>15.32</v>
      </c>
      <c r="CS284">
        <f t="shared" si="249"/>
        <v>0.26</v>
      </c>
      <c r="CT284">
        <f t="shared" si="250"/>
        <v>344.22</v>
      </c>
      <c r="CU284">
        <f t="shared" si="251"/>
        <v>0</v>
      </c>
      <c r="CV284">
        <f t="shared" si="252"/>
        <v>34.700000000000003</v>
      </c>
      <c r="CW284">
        <f t="shared" si="253"/>
        <v>0.02</v>
      </c>
      <c r="CX284">
        <f t="shared" si="254"/>
        <v>0</v>
      </c>
      <c r="CY284">
        <f t="shared" si="255"/>
        <v>8.3753999999999991</v>
      </c>
      <c r="CZ284">
        <f t="shared" si="256"/>
        <v>5.3767999999999994</v>
      </c>
      <c r="DC284" t="s">
        <v>3</v>
      </c>
      <c r="DD284" t="s">
        <v>3</v>
      </c>
      <c r="DE284" t="s">
        <v>3</v>
      </c>
      <c r="DF284" t="s">
        <v>3</v>
      </c>
      <c r="DG284" t="s">
        <v>3</v>
      </c>
      <c r="DH284" t="s">
        <v>3</v>
      </c>
      <c r="DI284" t="s">
        <v>3</v>
      </c>
      <c r="DJ284" t="s">
        <v>3</v>
      </c>
      <c r="DK284" t="s">
        <v>3</v>
      </c>
      <c r="DL284" t="s">
        <v>3</v>
      </c>
      <c r="DM284" t="s">
        <v>3</v>
      </c>
      <c r="DN284">
        <v>0</v>
      </c>
      <c r="DO284">
        <v>0</v>
      </c>
      <c r="DP284">
        <v>1</v>
      </c>
      <c r="DQ284">
        <v>1</v>
      </c>
      <c r="DU284">
        <v>1013</v>
      </c>
      <c r="DV284" t="s">
        <v>56</v>
      </c>
      <c r="DW284" t="s">
        <v>56</v>
      </c>
      <c r="DX284">
        <v>1</v>
      </c>
      <c r="EE284">
        <v>36773490</v>
      </c>
      <c r="EF284">
        <v>3</v>
      </c>
      <c r="EG284" t="s">
        <v>22</v>
      </c>
      <c r="EH284">
        <v>0</v>
      </c>
      <c r="EI284" t="s">
        <v>3</v>
      </c>
      <c r="EJ284">
        <v>2</v>
      </c>
      <c r="EK284">
        <v>108001</v>
      </c>
      <c r="EL284" t="s">
        <v>23</v>
      </c>
      <c r="EM284" t="s">
        <v>24</v>
      </c>
      <c r="EO284" t="s">
        <v>3</v>
      </c>
      <c r="EQ284">
        <v>0</v>
      </c>
      <c r="ER284">
        <v>487.83</v>
      </c>
      <c r="ES284">
        <v>128.29</v>
      </c>
      <c r="ET284">
        <v>15.32</v>
      </c>
      <c r="EU284">
        <v>0.26</v>
      </c>
      <c r="EV284">
        <v>344.22</v>
      </c>
      <c r="EW284">
        <v>34.700000000000003</v>
      </c>
      <c r="EX284">
        <v>0.02</v>
      </c>
      <c r="EY284">
        <v>0</v>
      </c>
      <c r="FQ284">
        <v>0</v>
      </c>
      <c r="FR284">
        <f t="shared" si="257"/>
        <v>0</v>
      </c>
      <c r="FS284">
        <v>0</v>
      </c>
      <c r="FV284" t="s">
        <v>25</v>
      </c>
      <c r="FW284" t="s">
        <v>26</v>
      </c>
      <c r="FX284">
        <v>95</v>
      </c>
      <c r="FY284">
        <v>65</v>
      </c>
      <c r="GA284" t="s">
        <v>3</v>
      </c>
      <c r="GD284">
        <v>0</v>
      </c>
      <c r="GF284">
        <v>1893479010</v>
      </c>
      <c r="GG284">
        <v>2</v>
      </c>
      <c r="GH284">
        <v>1</v>
      </c>
      <c r="GI284">
        <v>-2</v>
      </c>
      <c r="GJ284">
        <v>0</v>
      </c>
      <c r="GK284">
        <f>ROUND(R284*(R12)/100,2)</f>
        <v>0</v>
      </c>
      <c r="GL284">
        <f t="shared" si="258"/>
        <v>0</v>
      </c>
      <c r="GM284">
        <f t="shared" si="259"/>
        <v>28.4</v>
      </c>
      <c r="GN284">
        <f t="shared" si="260"/>
        <v>0</v>
      </c>
      <c r="GO284">
        <f t="shared" si="261"/>
        <v>28.4</v>
      </c>
      <c r="GP284">
        <f t="shared" si="262"/>
        <v>0</v>
      </c>
      <c r="GR284">
        <v>0</v>
      </c>
      <c r="GS284">
        <v>3</v>
      </c>
      <c r="GT284">
        <v>0</v>
      </c>
      <c r="GU284" t="s">
        <v>3</v>
      </c>
      <c r="GV284">
        <f t="shared" si="263"/>
        <v>0</v>
      </c>
      <c r="GW284">
        <v>1</v>
      </c>
      <c r="GX284">
        <f t="shared" si="264"/>
        <v>0</v>
      </c>
      <c r="HA284">
        <v>0</v>
      </c>
      <c r="HB284">
        <v>0</v>
      </c>
      <c r="IK284">
        <v>0</v>
      </c>
    </row>
    <row r="286" spans="1:245">
      <c r="A286" s="2">
        <v>51</v>
      </c>
      <c r="B286" s="2">
        <f>B272</f>
        <v>1</v>
      </c>
      <c r="C286" s="2">
        <f>A272</f>
        <v>5</v>
      </c>
      <c r="D286" s="2">
        <f>ROW(A272)</f>
        <v>272</v>
      </c>
      <c r="E286" s="2"/>
      <c r="F286" s="2" t="str">
        <f>IF(F272&lt;&gt;"",F272,"")</f>
        <v>Новый подраздел</v>
      </c>
      <c r="G286" s="2" t="str">
        <f>IF(G272&lt;&gt;"",G272,"")</f>
        <v>1. Монтажные работы</v>
      </c>
      <c r="H286" s="2">
        <v>0</v>
      </c>
      <c r="I286" s="2"/>
      <c r="J286" s="2"/>
      <c r="K286" s="2"/>
      <c r="L286" s="2"/>
      <c r="M286" s="2"/>
      <c r="N286" s="2"/>
      <c r="O286" s="2">
        <f t="shared" ref="O286:T286" si="265">ROUND(AB286,2)</f>
        <v>304.39999999999998</v>
      </c>
      <c r="P286" s="2">
        <f t="shared" si="265"/>
        <v>132.53</v>
      </c>
      <c r="Q286" s="2">
        <f t="shared" si="265"/>
        <v>54.5</v>
      </c>
      <c r="R286" s="2">
        <f t="shared" si="265"/>
        <v>5.3</v>
      </c>
      <c r="S286" s="2">
        <f t="shared" si="265"/>
        <v>117.37</v>
      </c>
      <c r="T286" s="2">
        <f t="shared" si="265"/>
        <v>0</v>
      </c>
      <c r="U286" s="2">
        <f>AH286</f>
        <v>12.225600000000002</v>
      </c>
      <c r="V286" s="2">
        <f>AI286</f>
        <v>0.46419999999999995</v>
      </c>
      <c r="W286" s="2">
        <f>ROUND(AJ286,2)</f>
        <v>0</v>
      </c>
      <c r="X286" s="2">
        <f>ROUND(AK286,2)</f>
        <v>99.37</v>
      </c>
      <c r="Y286" s="2">
        <f>ROUND(AL286,2)</f>
        <v>63.79</v>
      </c>
      <c r="Z286" s="2"/>
      <c r="AA286" s="2"/>
      <c r="AB286" s="2">
        <f>ROUND(SUMIF(AA276:AA284,"=38216760",O276:O284),2)</f>
        <v>304.39999999999998</v>
      </c>
      <c r="AC286" s="2">
        <f>ROUND(SUMIF(AA276:AA284,"=38216760",P276:P284),2)</f>
        <v>132.53</v>
      </c>
      <c r="AD286" s="2">
        <f>ROUND(SUMIF(AA276:AA284,"=38216760",Q276:Q284),2)</f>
        <v>54.5</v>
      </c>
      <c r="AE286" s="2">
        <f>ROUND(SUMIF(AA276:AA284,"=38216760",R276:R284),2)</f>
        <v>5.3</v>
      </c>
      <c r="AF286" s="2">
        <f>ROUND(SUMIF(AA276:AA284,"=38216760",S276:S284),2)</f>
        <v>117.37</v>
      </c>
      <c r="AG286" s="2">
        <f>ROUND(SUMIF(AA276:AA284,"=38216760",T276:T284),2)</f>
        <v>0</v>
      </c>
      <c r="AH286" s="2">
        <f>SUMIF(AA276:AA284,"=38216760",U276:U284)</f>
        <v>12.225600000000002</v>
      </c>
      <c r="AI286" s="2">
        <f>SUMIF(AA276:AA284,"=38216760",V276:V284)</f>
        <v>0.46419999999999995</v>
      </c>
      <c r="AJ286" s="2">
        <f>ROUND(SUMIF(AA276:AA284,"=38216760",W276:W284),2)</f>
        <v>0</v>
      </c>
      <c r="AK286" s="2">
        <f>ROUND(SUMIF(AA276:AA284,"=38216760",X276:X284),2)</f>
        <v>99.37</v>
      </c>
      <c r="AL286" s="2">
        <f>ROUND(SUMIF(AA276:AA284,"=38216760",Y276:Y284),2)</f>
        <v>63.79</v>
      </c>
      <c r="AM286" s="2"/>
      <c r="AN286" s="2"/>
      <c r="AO286" s="2">
        <f t="shared" ref="AO286:BC286" si="266">ROUND(BX286,2)</f>
        <v>0</v>
      </c>
      <c r="AP286" s="2">
        <f t="shared" si="266"/>
        <v>0</v>
      </c>
      <c r="AQ286" s="2">
        <f t="shared" si="266"/>
        <v>0</v>
      </c>
      <c r="AR286" s="2">
        <f t="shared" si="266"/>
        <v>467.56</v>
      </c>
      <c r="AS286" s="2">
        <f t="shared" si="266"/>
        <v>0</v>
      </c>
      <c r="AT286" s="2">
        <f t="shared" si="266"/>
        <v>467.56</v>
      </c>
      <c r="AU286" s="2">
        <f t="shared" si="266"/>
        <v>0</v>
      </c>
      <c r="AV286" s="2">
        <f t="shared" si="266"/>
        <v>132.53</v>
      </c>
      <c r="AW286" s="2">
        <f t="shared" si="266"/>
        <v>132.53</v>
      </c>
      <c r="AX286" s="2">
        <f t="shared" si="266"/>
        <v>0</v>
      </c>
      <c r="AY286" s="2">
        <f t="shared" si="266"/>
        <v>132.53</v>
      </c>
      <c r="AZ286" s="2">
        <f t="shared" si="266"/>
        <v>0</v>
      </c>
      <c r="BA286" s="2">
        <f t="shared" si="266"/>
        <v>0</v>
      </c>
      <c r="BB286" s="2">
        <f t="shared" si="266"/>
        <v>0</v>
      </c>
      <c r="BC286" s="2">
        <f t="shared" si="266"/>
        <v>0</v>
      </c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>
        <f>ROUND(SUMIF(AA276:AA284,"=38216760",FQ276:FQ284),2)</f>
        <v>0</v>
      </c>
      <c r="BY286" s="2">
        <f>ROUND(SUMIF(AA276:AA284,"=38216760",FR276:FR284),2)</f>
        <v>0</v>
      </c>
      <c r="BZ286" s="2">
        <f>ROUND(SUMIF(AA276:AA284,"=38216760",GL276:GL284),2)</f>
        <v>0</v>
      </c>
      <c r="CA286" s="2">
        <f>ROUND(SUMIF(AA276:AA284,"=38216760",GM276:GM284),2)</f>
        <v>467.56</v>
      </c>
      <c r="CB286" s="2">
        <f>ROUND(SUMIF(AA276:AA284,"=38216760",GN276:GN284),2)</f>
        <v>0</v>
      </c>
      <c r="CC286" s="2">
        <f>ROUND(SUMIF(AA276:AA284,"=38216760",GO276:GO284),2)</f>
        <v>467.56</v>
      </c>
      <c r="CD286" s="2">
        <f>ROUND(SUMIF(AA276:AA284,"=38216760",GP276:GP284),2)</f>
        <v>0</v>
      </c>
      <c r="CE286" s="2">
        <f>AC286-BX286</f>
        <v>132.53</v>
      </c>
      <c r="CF286" s="2">
        <f>AC286-BY286</f>
        <v>132.53</v>
      </c>
      <c r="CG286" s="2">
        <f>BX286-BZ286</f>
        <v>0</v>
      </c>
      <c r="CH286" s="2">
        <f>AC286-BX286-BY286+BZ286</f>
        <v>132.53</v>
      </c>
      <c r="CI286" s="2">
        <f>BY286-BZ286</f>
        <v>0</v>
      </c>
      <c r="CJ286" s="2">
        <f>ROUND(SUMIF(AA276:AA284,"=38216760",GX276:GX284),2)</f>
        <v>0</v>
      </c>
      <c r="CK286" s="2">
        <f>ROUND(SUMIF(AA276:AA284,"=38216760",GY276:GY284),2)</f>
        <v>0</v>
      </c>
      <c r="CL286" s="2">
        <f>ROUND(SUMIF(AA276:AA284,"=38216760",GZ276:GZ284),2)</f>
        <v>0</v>
      </c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>
        <v>0</v>
      </c>
    </row>
    <row r="288" spans="1:245">
      <c r="A288" s="4">
        <v>50</v>
      </c>
      <c r="B288" s="4">
        <v>0</v>
      </c>
      <c r="C288" s="4">
        <v>0</v>
      </c>
      <c r="D288" s="4">
        <v>1</v>
      </c>
      <c r="E288" s="4">
        <v>201</v>
      </c>
      <c r="F288" s="4">
        <f>ROUND(Source!O286,O288)</f>
        <v>304.39999999999998</v>
      </c>
      <c r="G288" s="4" t="s">
        <v>62</v>
      </c>
      <c r="H288" s="4" t="s">
        <v>63</v>
      </c>
      <c r="I288" s="4"/>
      <c r="J288" s="4"/>
      <c r="K288" s="4">
        <v>201</v>
      </c>
      <c r="L288" s="4">
        <v>1</v>
      </c>
      <c r="M288" s="4">
        <v>3</v>
      </c>
      <c r="N288" s="4" t="s">
        <v>3</v>
      </c>
      <c r="O288" s="4">
        <v>2</v>
      </c>
      <c r="P288" s="4"/>
      <c r="Q288" s="4"/>
      <c r="R288" s="4"/>
      <c r="S288" s="4"/>
      <c r="T288" s="4"/>
      <c r="U288" s="4"/>
      <c r="V288" s="4"/>
      <c r="W288" s="4"/>
    </row>
    <row r="289" spans="1:23">
      <c r="A289" s="4">
        <v>50</v>
      </c>
      <c r="B289" s="4">
        <v>0</v>
      </c>
      <c r="C289" s="4">
        <v>0</v>
      </c>
      <c r="D289" s="4">
        <v>1</v>
      </c>
      <c r="E289" s="4">
        <v>202</v>
      </c>
      <c r="F289" s="4">
        <f>ROUND(Source!P286,O289)</f>
        <v>132.53</v>
      </c>
      <c r="G289" s="4" t="s">
        <v>64</v>
      </c>
      <c r="H289" s="4" t="s">
        <v>65</v>
      </c>
      <c r="I289" s="4"/>
      <c r="J289" s="4"/>
      <c r="K289" s="4">
        <v>202</v>
      </c>
      <c r="L289" s="4">
        <v>2</v>
      </c>
      <c r="M289" s="4">
        <v>3</v>
      </c>
      <c r="N289" s="4" t="s">
        <v>3</v>
      </c>
      <c r="O289" s="4">
        <v>2</v>
      </c>
      <c r="P289" s="4"/>
      <c r="Q289" s="4"/>
      <c r="R289" s="4"/>
      <c r="S289" s="4"/>
      <c r="T289" s="4"/>
      <c r="U289" s="4"/>
      <c r="V289" s="4"/>
      <c r="W289" s="4"/>
    </row>
    <row r="290" spans="1:23">
      <c r="A290" s="4">
        <v>50</v>
      </c>
      <c r="B290" s="4">
        <v>0</v>
      </c>
      <c r="C290" s="4">
        <v>0</v>
      </c>
      <c r="D290" s="4">
        <v>1</v>
      </c>
      <c r="E290" s="4">
        <v>222</v>
      </c>
      <c r="F290" s="4">
        <f>ROUND(Source!AO286,O290)</f>
        <v>0</v>
      </c>
      <c r="G290" s="4" t="s">
        <v>66</v>
      </c>
      <c r="H290" s="4" t="s">
        <v>67</v>
      </c>
      <c r="I290" s="4"/>
      <c r="J290" s="4"/>
      <c r="K290" s="4">
        <v>222</v>
      </c>
      <c r="L290" s="4">
        <v>3</v>
      </c>
      <c r="M290" s="4">
        <v>3</v>
      </c>
      <c r="N290" s="4" t="s">
        <v>3</v>
      </c>
      <c r="O290" s="4">
        <v>2</v>
      </c>
      <c r="P290" s="4"/>
      <c r="Q290" s="4"/>
      <c r="R290" s="4"/>
      <c r="S290" s="4"/>
      <c r="T290" s="4"/>
      <c r="U290" s="4"/>
      <c r="V290" s="4"/>
      <c r="W290" s="4"/>
    </row>
    <row r="291" spans="1:23">
      <c r="A291" s="4">
        <v>50</v>
      </c>
      <c r="B291" s="4">
        <v>0</v>
      </c>
      <c r="C291" s="4">
        <v>0</v>
      </c>
      <c r="D291" s="4">
        <v>1</v>
      </c>
      <c r="E291" s="4">
        <v>225</v>
      </c>
      <c r="F291" s="4">
        <f>ROUND(Source!AV286,O291)</f>
        <v>132.53</v>
      </c>
      <c r="G291" s="4" t="s">
        <v>68</v>
      </c>
      <c r="H291" s="4" t="s">
        <v>69</v>
      </c>
      <c r="I291" s="4"/>
      <c r="J291" s="4"/>
      <c r="K291" s="4">
        <v>225</v>
      </c>
      <c r="L291" s="4">
        <v>4</v>
      </c>
      <c r="M291" s="4">
        <v>3</v>
      </c>
      <c r="N291" s="4" t="s">
        <v>3</v>
      </c>
      <c r="O291" s="4">
        <v>2</v>
      </c>
      <c r="P291" s="4"/>
      <c r="Q291" s="4"/>
      <c r="R291" s="4"/>
      <c r="S291" s="4"/>
      <c r="T291" s="4"/>
      <c r="U291" s="4"/>
      <c r="V291" s="4"/>
      <c r="W291" s="4"/>
    </row>
    <row r="292" spans="1:23">
      <c r="A292" s="4">
        <v>50</v>
      </c>
      <c r="B292" s="4">
        <v>0</v>
      </c>
      <c r="C292" s="4">
        <v>0</v>
      </c>
      <c r="D292" s="4">
        <v>1</v>
      </c>
      <c r="E292" s="4">
        <v>226</v>
      </c>
      <c r="F292" s="4">
        <f>ROUND(Source!AW286,O292)</f>
        <v>132.53</v>
      </c>
      <c r="G292" s="4" t="s">
        <v>70</v>
      </c>
      <c r="H292" s="4" t="s">
        <v>71</v>
      </c>
      <c r="I292" s="4"/>
      <c r="J292" s="4"/>
      <c r="K292" s="4">
        <v>226</v>
      </c>
      <c r="L292" s="4">
        <v>5</v>
      </c>
      <c r="M292" s="4">
        <v>3</v>
      </c>
      <c r="N292" s="4" t="s">
        <v>3</v>
      </c>
      <c r="O292" s="4">
        <v>2</v>
      </c>
      <c r="P292" s="4"/>
      <c r="Q292" s="4"/>
      <c r="R292" s="4"/>
      <c r="S292" s="4"/>
      <c r="T292" s="4"/>
      <c r="U292" s="4"/>
      <c r="V292" s="4"/>
      <c r="W292" s="4"/>
    </row>
    <row r="293" spans="1:23">
      <c r="A293" s="4">
        <v>50</v>
      </c>
      <c r="B293" s="4">
        <v>0</v>
      </c>
      <c r="C293" s="4">
        <v>0</v>
      </c>
      <c r="D293" s="4">
        <v>1</v>
      </c>
      <c r="E293" s="4">
        <v>227</v>
      </c>
      <c r="F293" s="4">
        <f>ROUND(Source!AX286,O293)</f>
        <v>0</v>
      </c>
      <c r="G293" s="4" t="s">
        <v>72</v>
      </c>
      <c r="H293" s="4" t="s">
        <v>73</v>
      </c>
      <c r="I293" s="4"/>
      <c r="J293" s="4"/>
      <c r="K293" s="4">
        <v>227</v>
      </c>
      <c r="L293" s="4">
        <v>6</v>
      </c>
      <c r="M293" s="4">
        <v>3</v>
      </c>
      <c r="N293" s="4" t="s">
        <v>3</v>
      </c>
      <c r="O293" s="4">
        <v>2</v>
      </c>
      <c r="P293" s="4"/>
      <c r="Q293" s="4"/>
      <c r="R293" s="4"/>
      <c r="S293" s="4"/>
      <c r="T293" s="4"/>
      <c r="U293" s="4"/>
      <c r="V293" s="4"/>
      <c r="W293" s="4"/>
    </row>
    <row r="294" spans="1:23">
      <c r="A294" s="4">
        <v>50</v>
      </c>
      <c r="B294" s="4">
        <v>0</v>
      </c>
      <c r="C294" s="4">
        <v>0</v>
      </c>
      <c r="D294" s="4">
        <v>1</v>
      </c>
      <c r="E294" s="4">
        <v>228</v>
      </c>
      <c r="F294" s="4">
        <f>ROUND(Source!AY286,O294)</f>
        <v>132.53</v>
      </c>
      <c r="G294" s="4" t="s">
        <v>74</v>
      </c>
      <c r="H294" s="4" t="s">
        <v>75</v>
      </c>
      <c r="I294" s="4"/>
      <c r="J294" s="4"/>
      <c r="K294" s="4">
        <v>228</v>
      </c>
      <c r="L294" s="4">
        <v>7</v>
      </c>
      <c r="M294" s="4">
        <v>3</v>
      </c>
      <c r="N294" s="4" t="s">
        <v>3</v>
      </c>
      <c r="O294" s="4">
        <v>2</v>
      </c>
      <c r="P294" s="4"/>
      <c r="Q294" s="4"/>
      <c r="R294" s="4"/>
      <c r="S294" s="4"/>
      <c r="T294" s="4"/>
      <c r="U294" s="4"/>
      <c r="V294" s="4"/>
      <c r="W294" s="4"/>
    </row>
    <row r="295" spans="1:23">
      <c r="A295" s="4">
        <v>50</v>
      </c>
      <c r="B295" s="4">
        <v>0</v>
      </c>
      <c r="C295" s="4">
        <v>0</v>
      </c>
      <c r="D295" s="4">
        <v>1</v>
      </c>
      <c r="E295" s="4">
        <v>216</v>
      </c>
      <c r="F295" s="4">
        <f>ROUND(Source!AP286,O295)</f>
        <v>0</v>
      </c>
      <c r="G295" s="4" t="s">
        <v>76</v>
      </c>
      <c r="H295" s="4" t="s">
        <v>77</v>
      </c>
      <c r="I295" s="4"/>
      <c r="J295" s="4"/>
      <c r="K295" s="4">
        <v>216</v>
      </c>
      <c r="L295" s="4">
        <v>8</v>
      </c>
      <c r="M295" s="4">
        <v>3</v>
      </c>
      <c r="N295" s="4" t="s">
        <v>3</v>
      </c>
      <c r="O295" s="4">
        <v>2</v>
      </c>
      <c r="P295" s="4"/>
      <c r="Q295" s="4"/>
      <c r="R295" s="4"/>
      <c r="S295" s="4"/>
      <c r="T295" s="4"/>
      <c r="U295" s="4"/>
      <c r="V295" s="4"/>
      <c r="W295" s="4"/>
    </row>
    <row r="296" spans="1:23">
      <c r="A296" s="4">
        <v>50</v>
      </c>
      <c r="B296" s="4">
        <v>0</v>
      </c>
      <c r="C296" s="4">
        <v>0</v>
      </c>
      <c r="D296" s="4">
        <v>1</v>
      </c>
      <c r="E296" s="4">
        <v>223</v>
      </c>
      <c r="F296" s="4">
        <f>ROUND(Source!AQ286,O296)</f>
        <v>0</v>
      </c>
      <c r="G296" s="4" t="s">
        <v>78</v>
      </c>
      <c r="H296" s="4" t="s">
        <v>79</v>
      </c>
      <c r="I296" s="4"/>
      <c r="J296" s="4"/>
      <c r="K296" s="4">
        <v>223</v>
      </c>
      <c r="L296" s="4">
        <v>9</v>
      </c>
      <c r="M296" s="4">
        <v>3</v>
      </c>
      <c r="N296" s="4" t="s">
        <v>3</v>
      </c>
      <c r="O296" s="4">
        <v>2</v>
      </c>
      <c r="P296" s="4"/>
      <c r="Q296" s="4"/>
      <c r="R296" s="4"/>
      <c r="S296" s="4"/>
      <c r="T296" s="4"/>
      <c r="U296" s="4"/>
      <c r="V296" s="4"/>
      <c r="W296" s="4"/>
    </row>
    <row r="297" spans="1:23">
      <c r="A297" s="4">
        <v>50</v>
      </c>
      <c r="B297" s="4">
        <v>0</v>
      </c>
      <c r="C297" s="4">
        <v>0</v>
      </c>
      <c r="D297" s="4">
        <v>1</v>
      </c>
      <c r="E297" s="4">
        <v>229</v>
      </c>
      <c r="F297" s="4">
        <f>ROUND(Source!AZ286,O297)</f>
        <v>0</v>
      </c>
      <c r="G297" s="4" t="s">
        <v>80</v>
      </c>
      <c r="H297" s="4" t="s">
        <v>81</v>
      </c>
      <c r="I297" s="4"/>
      <c r="J297" s="4"/>
      <c r="K297" s="4">
        <v>229</v>
      </c>
      <c r="L297" s="4">
        <v>10</v>
      </c>
      <c r="M297" s="4">
        <v>3</v>
      </c>
      <c r="N297" s="4" t="s">
        <v>3</v>
      </c>
      <c r="O297" s="4">
        <v>2</v>
      </c>
      <c r="P297" s="4"/>
      <c r="Q297" s="4"/>
      <c r="R297" s="4"/>
      <c r="S297" s="4"/>
      <c r="T297" s="4"/>
      <c r="U297" s="4"/>
      <c r="V297" s="4"/>
      <c r="W297" s="4"/>
    </row>
    <row r="298" spans="1:23">
      <c r="A298" s="4">
        <v>50</v>
      </c>
      <c r="B298" s="4">
        <v>0</v>
      </c>
      <c r="C298" s="4">
        <v>0</v>
      </c>
      <c r="D298" s="4">
        <v>1</v>
      </c>
      <c r="E298" s="4">
        <v>203</v>
      </c>
      <c r="F298" s="4">
        <f>ROUND(Source!Q286,O298)</f>
        <v>54.5</v>
      </c>
      <c r="G298" s="4" t="s">
        <v>82</v>
      </c>
      <c r="H298" s="4" t="s">
        <v>83</v>
      </c>
      <c r="I298" s="4"/>
      <c r="J298" s="4"/>
      <c r="K298" s="4">
        <v>203</v>
      </c>
      <c r="L298" s="4">
        <v>11</v>
      </c>
      <c r="M298" s="4">
        <v>3</v>
      </c>
      <c r="N298" s="4" t="s">
        <v>3</v>
      </c>
      <c r="O298" s="4">
        <v>2</v>
      </c>
      <c r="P298" s="4"/>
      <c r="Q298" s="4"/>
      <c r="R298" s="4"/>
      <c r="S298" s="4"/>
      <c r="T298" s="4"/>
      <c r="U298" s="4"/>
      <c r="V298" s="4"/>
      <c r="W298" s="4"/>
    </row>
    <row r="299" spans="1:23">
      <c r="A299" s="4">
        <v>50</v>
      </c>
      <c r="B299" s="4">
        <v>0</v>
      </c>
      <c r="C299" s="4">
        <v>0</v>
      </c>
      <c r="D299" s="4">
        <v>1</v>
      </c>
      <c r="E299" s="4">
        <v>231</v>
      </c>
      <c r="F299" s="4">
        <f>ROUND(Source!BB286,O299)</f>
        <v>0</v>
      </c>
      <c r="G299" s="4" t="s">
        <v>84</v>
      </c>
      <c r="H299" s="4" t="s">
        <v>85</v>
      </c>
      <c r="I299" s="4"/>
      <c r="J299" s="4"/>
      <c r="K299" s="4">
        <v>231</v>
      </c>
      <c r="L299" s="4">
        <v>12</v>
      </c>
      <c r="M299" s="4">
        <v>3</v>
      </c>
      <c r="N299" s="4" t="s">
        <v>3</v>
      </c>
      <c r="O299" s="4">
        <v>2</v>
      </c>
      <c r="P299" s="4"/>
      <c r="Q299" s="4"/>
      <c r="R299" s="4"/>
      <c r="S299" s="4"/>
      <c r="T299" s="4"/>
      <c r="U299" s="4"/>
      <c r="V299" s="4"/>
      <c r="W299" s="4"/>
    </row>
    <row r="300" spans="1:23">
      <c r="A300" s="4">
        <v>50</v>
      </c>
      <c r="B300" s="4">
        <v>0</v>
      </c>
      <c r="C300" s="4">
        <v>0</v>
      </c>
      <c r="D300" s="4">
        <v>1</v>
      </c>
      <c r="E300" s="4">
        <v>204</v>
      </c>
      <c r="F300" s="4">
        <f>ROUND(Source!R286,O300)</f>
        <v>5.3</v>
      </c>
      <c r="G300" s="4" t="s">
        <v>86</v>
      </c>
      <c r="H300" s="4" t="s">
        <v>87</v>
      </c>
      <c r="I300" s="4"/>
      <c r="J300" s="4"/>
      <c r="K300" s="4">
        <v>204</v>
      </c>
      <c r="L300" s="4">
        <v>13</v>
      </c>
      <c r="M300" s="4">
        <v>3</v>
      </c>
      <c r="N300" s="4" t="s">
        <v>3</v>
      </c>
      <c r="O300" s="4">
        <v>2</v>
      </c>
      <c r="P300" s="4"/>
      <c r="Q300" s="4"/>
      <c r="R300" s="4"/>
      <c r="S300" s="4"/>
      <c r="T300" s="4"/>
      <c r="U300" s="4"/>
      <c r="V300" s="4"/>
      <c r="W300" s="4"/>
    </row>
    <row r="301" spans="1:23">
      <c r="A301" s="4">
        <v>50</v>
      </c>
      <c r="B301" s="4">
        <v>0</v>
      </c>
      <c r="C301" s="4">
        <v>0</v>
      </c>
      <c r="D301" s="4">
        <v>1</v>
      </c>
      <c r="E301" s="4">
        <v>205</v>
      </c>
      <c r="F301" s="4">
        <f>ROUND(Source!S286,O301)</f>
        <v>117.37</v>
      </c>
      <c r="G301" s="4" t="s">
        <v>88</v>
      </c>
      <c r="H301" s="4" t="s">
        <v>89</v>
      </c>
      <c r="I301" s="4"/>
      <c r="J301" s="4"/>
      <c r="K301" s="4">
        <v>205</v>
      </c>
      <c r="L301" s="4">
        <v>14</v>
      </c>
      <c r="M301" s="4">
        <v>3</v>
      </c>
      <c r="N301" s="4" t="s">
        <v>3</v>
      </c>
      <c r="O301" s="4">
        <v>2</v>
      </c>
      <c r="P301" s="4"/>
      <c r="Q301" s="4"/>
      <c r="R301" s="4"/>
      <c r="S301" s="4"/>
      <c r="T301" s="4"/>
      <c r="U301" s="4"/>
      <c r="V301" s="4"/>
      <c r="W301" s="4"/>
    </row>
    <row r="302" spans="1:23">
      <c r="A302" s="4">
        <v>50</v>
      </c>
      <c r="B302" s="4">
        <v>0</v>
      </c>
      <c r="C302" s="4">
        <v>0</v>
      </c>
      <c r="D302" s="4">
        <v>1</v>
      </c>
      <c r="E302" s="4">
        <v>232</v>
      </c>
      <c r="F302" s="4">
        <f>ROUND(Source!BC286,O302)</f>
        <v>0</v>
      </c>
      <c r="G302" s="4" t="s">
        <v>90</v>
      </c>
      <c r="H302" s="4" t="s">
        <v>91</v>
      </c>
      <c r="I302" s="4"/>
      <c r="J302" s="4"/>
      <c r="K302" s="4">
        <v>232</v>
      </c>
      <c r="L302" s="4">
        <v>15</v>
      </c>
      <c r="M302" s="4">
        <v>3</v>
      </c>
      <c r="N302" s="4" t="s">
        <v>3</v>
      </c>
      <c r="O302" s="4">
        <v>2</v>
      </c>
      <c r="P302" s="4"/>
      <c r="Q302" s="4"/>
      <c r="R302" s="4"/>
      <c r="S302" s="4"/>
      <c r="T302" s="4"/>
      <c r="U302" s="4"/>
      <c r="V302" s="4"/>
      <c r="W302" s="4"/>
    </row>
    <row r="303" spans="1:23">
      <c r="A303" s="4">
        <v>50</v>
      </c>
      <c r="B303" s="4">
        <v>0</v>
      </c>
      <c r="C303" s="4">
        <v>0</v>
      </c>
      <c r="D303" s="4">
        <v>1</v>
      </c>
      <c r="E303" s="4">
        <v>214</v>
      </c>
      <c r="F303" s="4">
        <f>ROUND(Source!AS286,O303)</f>
        <v>0</v>
      </c>
      <c r="G303" s="4" t="s">
        <v>92</v>
      </c>
      <c r="H303" s="4" t="s">
        <v>93</v>
      </c>
      <c r="I303" s="4"/>
      <c r="J303" s="4"/>
      <c r="K303" s="4">
        <v>214</v>
      </c>
      <c r="L303" s="4">
        <v>16</v>
      </c>
      <c r="M303" s="4">
        <v>3</v>
      </c>
      <c r="N303" s="4" t="s">
        <v>3</v>
      </c>
      <c r="O303" s="4">
        <v>2</v>
      </c>
      <c r="P303" s="4"/>
      <c r="Q303" s="4"/>
      <c r="R303" s="4"/>
      <c r="S303" s="4"/>
      <c r="T303" s="4"/>
      <c r="U303" s="4"/>
      <c r="V303" s="4"/>
      <c r="W303" s="4"/>
    </row>
    <row r="304" spans="1:23">
      <c r="A304" s="4">
        <v>50</v>
      </c>
      <c r="B304" s="4">
        <v>0</v>
      </c>
      <c r="C304" s="4">
        <v>0</v>
      </c>
      <c r="D304" s="4">
        <v>1</v>
      </c>
      <c r="E304" s="4">
        <v>215</v>
      </c>
      <c r="F304" s="4">
        <f>ROUND(Source!AT286,O304)</f>
        <v>467.56</v>
      </c>
      <c r="G304" s="4" t="s">
        <v>94</v>
      </c>
      <c r="H304" s="4" t="s">
        <v>95</v>
      </c>
      <c r="I304" s="4"/>
      <c r="J304" s="4"/>
      <c r="K304" s="4">
        <v>215</v>
      </c>
      <c r="L304" s="4">
        <v>17</v>
      </c>
      <c r="M304" s="4">
        <v>3</v>
      </c>
      <c r="N304" s="4" t="s">
        <v>3</v>
      </c>
      <c r="O304" s="4">
        <v>2</v>
      </c>
      <c r="P304" s="4"/>
      <c r="Q304" s="4"/>
      <c r="R304" s="4"/>
      <c r="S304" s="4"/>
      <c r="T304" s="4"/>
      <c r="U304" s="4"/>
      <c r="V304" s="4"/>
      <c r="W304" s="4"/>
    </row>
    <row r="305" spans="1:245">
      <c r="A305" s="4">
        <v>50</v>
      </c>
      <c r="B305" s="4">
        <v>0</v>
      </c>
      <c r="C305" s="4">
        <v>0</v>
      </c>
      <c r="D305" s="4">
        <v>1</v>
      </c>
      <c r="E305" s="4">
        <v>217</v>
      </c>
      <c r="F305" s="4">
        <f>ROUND(Source!AU286,O305)</f>
        <v>0</v>
      </c>
      <c r="G305" s="4" t="s">
        <v>96</v>
      </c>
      <c r="H305" s="4" t="s">
        <v>97</v>
      </c>
      <c r="I305" s="4"/>
      <c r="J305" s="4"/>
      <c r="K305" s="4">
        <v>217</v>
      </c>
      <c r="L305" s="4">
        <v>18</v>
      </c>
      <c r="M305" s="4">
        <v>3</v>
      </c>
      <c r="N305" s="4" t="s">
        <v>3</v>
      </c>
      <c r="O305" s="4">
        <v>2</v>
      </c>
      <c r="P305" s="4"/>
      <c r="Q305" s="4"/>
      <c r="R305" s="4"/>
      <c r="S305" s="4"/>
      <c r="T305" s="4"/>
      <c r="U305" s="4"/>
      <c r="V305" s="4"/>
      <c r="W305" s="4"/>
    </row>
    <row r="306" spans="1:245">
      <c r="A306" s="4">
        <v>50</v>
      </c>
      <c r="B306" s="4">
        <v>0</v>
      </c>
      <c r="C306" s="4">
        <v>0</v>
      </c>
      <c r="D306" s="4">
        <v>1</v>
      </c>
      <c r="E306" s="4">
        <v>230</v>
      </c>
      <c r="F306" s="4">
        <f>ROUND(Source!BA286,O306)</f>
        <v>0</v>
      </c>
      <c r="G306" s="4" t="s">
        <v>98</v>
      </c>
      <c r="H306" s="4" t="s">
        <v>99</v>
      </c>
      <c r="I306" s="4"/>
      <c r="J306" s="4"/>
      <c r="K306" s="4">
        <v>230</v>
      </c>
      <c r="L306" s="4">
        <v>19</v>
      </c>
      <c r="M306" s="4">
        <v>3</v>
      </c>
      <c r="N306" s="4" t="s">
        <v>3</v>
      </c>
      <c r="O306" s="4">
        <v>2</v>
      </c>
      <c r="P306" s="4"/>
      <c r="Q306" s="4"/>
      <c r="R306" s="4"/>
      <c r="S306" s="4"/>
      <c r="T306" s="4"/>
      <c r="U306" s="4"/>
      <c r="V306" s="4"/>
      <c r="W306" s="4"/>
    </row>
    <row r="307" spans="1:245">
      <c r="A307" s="4">
        <v>50</v>
      </c>
      <c r="B307" s="4">
        <v>0</v>
      </c>
      <c r="C307" s="4">
        <v>0</v>
      </c>
      <c r="D307" s="4">
        <v>1</v>
      </c>
      <c r="E307" s="4">
        <v>206</v>
      </c>
      <c r="F307" s="4">
        <f>ROUND(Source!T286,O307)</f>
        <v>0</v>
      </c>
      <c r="G307" s="4" t="s">
        <v>100</v>
      </c>
      <c r="H307" s="4" t="s">
        <v>101</v>
      </c>
      <c r="I307" s="4"/>
      <c r="J307" s="4"/>
      <c r="K307" s="4">
        <v>206</v>
      </c>
      <c r="L307" s="4">
        <v>20</v>
      </c>
      <c r="M307" s="4">
        <v>3</v>
      </c>
      <c r="N307" s="4" t="s">
        <v>3</v>
      </c>
      <c r="O307" s="4">
        <v>2</v>
      </c>
      <c r="P307" s="4"/>
      <c r="Q307" s="4"/>
      <c r="R307" s="4"/>
      <c r="S307" s="4"/>
      <c r="T307" s="4"/>
      <c r="U307" s="4"/>
      <c r="V307" s="4"/>
      <c r="W307" s="4"/>
    </row>
    <row r="308" spans="1:245">
      <c r="A308" s="4">
        <v>50</v>
      </c>
      <c r="B308" s="4">
        <v>0</v>
      </c>
      <c r="C308" s="4">
        <v>0</v>
      </c>
      <c r="D308" s="4">
        <v>1</v>
      </c>
      <c r="E308" s="4">
        <v>207</v>
      </c>
      <c r="F308" s="4">
        <f>Source!U286</f>
        <v>12.225600000000002</v>
      </c>
      <c r="G308" s="4" t="s">
        <v>102</v>
      </c>
      <c r="H308" s="4" t="s">
        <v>103</v>
      </c>
      <c r="I308" s="4"/>
      <c r="J308" s="4"/>
      <c r="K308" s="4">
        <v>207</v>
      </c>
      <c r="L308" s="4">
        <v>21</v>
      </c>
      <c r="M308" s="4">
        <v>3</v>
      </c>
      <c r="N308" s="4" t="s">
        <v>3</v>
      </c>
      <c r="O308" s="4">
        <v>-1</v>
      </c>
      <c r="P308" s="4"/>
      <c r="Q308" s="4"/>
      <c r="R308" s="4"/>
      <c r="S308" s="4"/>
      <c r="T308" s="4"/>
      <c r="U308" s="4"/>
      <c r="V308" s="4"/>
      <c r="W308" s="4"/>
    </row>
    <row r="309" spans="1:245">
      <c r="A309" s="4">
        <v>50</v>
      </c>
      <c r="B309" s="4">
        <v>0</v>
      </c>
      <c r="C309" s="4">
        <v>0</v>
      </c>
      <c r="D309" s="4">
        <v>1</v>
      </c>
      <c r="E309" s="4">
        <v>208</v>
      </c>
      <c r="F309" s="4">
        <f>Source!V286</f>
        <v>0.46419999999999995</v>
      </c>
      <c r="G309" s="4" t="s">
        <v>104</v>
      </c>
      <c r="H309" s="4" t="s">
        <v>105</v>
      </c>
      <c r="I309" s="4"/>
      <c r="J309" s="4"/>
      <c r="K309" s="4">
        <v>208</v>
      </c>
      <c r="L309" s="4">
        <v>22</v>
      </c>
      <c r="M309" s="4">
        <v>3</v>
      </c>
      <c r="N309" s="4" t="s">
        <v>3</v>
      </c>
      <c r="O309" s="4">
        <v>-1</v>
      </c>
      <c r="P309" s="4"/>
      <c r="Q309" s="4"/>
      <c r="R309" s="4"/>
      <c r="S309" s="4"/>
      <c r="T309" s="4"/>
      <c r="U309" s="4"/>
      <c r="V309" s="4"/>
      <c r="W309" s="4"/>
    </row>
    <row r="310" spans="1:245">
      <c r="A310" s="4">
        <v>50</v>
      </c>
      <c r="B310" s="4">
        <v>0</v>
      </c>
      <c r="C310" s="4">
        <v>0</v>
      </c>
      <c r="D310" s="4">
        <v>1</v>
      </c>
      <c r="E310" s="4">
        <v>209</v>
      </c>
      <c r="F310" s="4">
        <f>ROUND(Source!W286,O310)</f>
        <v>0</v>
      </c>
      <c r="G310" s="4" t="s">
        <v>106</v>
      </c>
      <c r="H310" s="4" t="s">
        <v>107</v>
      </c>
      <c r="I310" s="4"/>
      <c r="J310" s="4"/>
      <c r="K310" s="4">
        <v>209</v>
      </c>
      <c r="L310" s="4">
        <v>23</v>
      </c>
      <c r="M310" s="4">
        <v>3</v>
      </c>
      <c r="N310" s="4" t="s">
        <v>3</v>
      </c>
      <c r="O310" s="4">
        <v>2</v>
      </c>
      <c r="P310" s="4"/>
      <c r="Q310" s="4"/>
      <c r="R310" s="4"/>
      <c r="S310" s="4"/>
      <c r="T310" s="4"/>
      <c r="U310" s="4"/>
      <c r="V310" s="4"/>
      <c r="W310" s="4"/>
    </row>
    <row r="311" spans="1:245">
      <c r="A311" s="4">
        <v>50</v>
      </c>
      <c r="B311" s="4">
        <v>0</v>
      </c>
      <c r="C311" s="4">
        <v>0</v>
      </c>
      <c r="D311" s="4">
        <v>1</v>
      </c>
      <c r="E311" s="4">
        <v>210</v>
      </c>
      <c r="F311" s="4">
        <f>ROUND(Source!X286,O311)</f>
        <v>99.37</v>
      </c>
      <c r="G311" s="4" t="s">
        <v>108</v>
      </c>
      <c r="H311" s="4" t="s">
        <v>109</v>
      </c>
      <c r="I311" s="4"/>
      <c r="J311" s="4"/>
      <c r="K311" s="4">
        <v>210</v>
      </c>
      <c r="L311" s="4">
        <v>24</v>
      </c>
      <c r="M311" s="4">
        <v>3</v>
      </c>
      <c r="N311" s="4" t="s">
        <v>3</v>
      </c>
      <c r="O311" s="4">
        <v>2</v>
      </c>
      <c r="P311" s="4"/>
      <c r="Q311" s="4"/>
      <c r="R311" s="4"/>
      <c r="S311" s="4"/>
      <c r="T311" s="4"/>
      <c r="U311" s="4"/>
      <c r="V311" s="4"/>
      <c r="W311" s="4"/>
    </row>
    <row r="312" spans="1:245">
      <c r="A312" s="4">
        <v>50</v>
      </c>
      <c r="B312" s="4">
        <v>0</v>
      </c>
      <c r="C312" s="4">
        <v>0</v>
      </c>
      <c r="D312" s="4">
        <v>1</v>
      </c>
      <c r="E312" s="4">
        <v>211</v>
      </c>
      <c r="F312" s="4">
        <f>ROUND(Source!Y286,O312)</f>
        <v>63.79</v>
      </c>
      <c r="G312" s="4" t="s">
        <v>110</v>
      </c>
      <c r="H312" s="4" t="s">
        <v>111</v>
      </c>
      <c r="I312" s="4"/>
      <c r="J312" s="4"/>
      <c r="K312" s="4">
        <v>211</v>
      </c>
      <c r="L312" s="4">
        <v>25</v>
      </c>
      <c r="M312" s="4">
        <v>3</v>
      </c>
      <c r="N312" s="4" t="s">
        <v>3</v>
      </c>
      <c r="O312" s="4">
        <v>2</v>
      </c>
      <c r="P312" s="4"/>
      <c r="Q312" s="4"/>
      <c r="R312" s="4"/>
      <c r="S312" s="4"/>
      <c r="T312" s="4"/>
      <c r="U312" s="4"/>
      <c r="V312" s="4"/>
      <c r="W312" s="4"/>
    </row>
    <row r="313" spans="1:245">
      <c r="A313" s="4">
        <v>50</v>
      </c>
      <c r="B313" s="4">
        <v>0</v>
      </c>
      <c r="C313" s="4">
        <v>0</v>
      </c>
      <c r="D313" s="4">
        <v>1</v>
      </c>
      <c r="E313" s="4">
        <v>224</v>
      </c>
      <c r="F313" s="4">
        <f>ROUND(Source!AR286,O313)</f>
        <v>467.56</v>
      </c>
      <c r="G313" s="4" t="s">
        <v>112</v>
      </c>
      <c r="H313" s="4" t="s">
        <v>113</v>
      </c>
      <c r="I313" s="4"/>
      <c r="J313" s="4"/>
      <c r="K313" s="4">
        <v>224</v>
      </c>
      <c r="L313" s="4">
        <v>26</v>
      </c>
      <c r="M313" s="4">
        <v>3</v>
      </c>
      <c r="N313" s="4" t="s">
        <v>3</v>
      </c>
      <c r="O313" s="4">
        <v>2</v>
      </c>
      <c r="P313" s="4"/>
      <c r="Q313" s="4"/>
      <c r="R313" s="4"/>
      <c r="S313" s="4"/>
      <c r="T313" s="4"/>
      <c r="U313" s="4"/>
      <c r="V313" s="4"/>
      <c r="W313" s="4"/>
    </row>
    <row r="314" spans="1:245">
      <c r="A314" s="4">
        <v>50</v>
      </c>
      <c r="B314" s="4">
        <v>1</v>
      </c>
      <c r="C314" s="4">
        <v>0</v>
      </c>
      <c r="D314" s="4">
        <v>2</v>
      </c>
      <c r="E314" s="4">
        <v>0</v>
      </c>
      <c r="F314" s="4">
        <f>ROUND(F313*6.65,O314)</f>
        <v>3109.27</v>
      </c>
      <c r="G314" s="4" t="s">
        <v>114</v>
      </c>
      <c r="H314" s="4" t="s">
        <v>174</v>
      </c>
      <c r="I314" s="4"/>
      <c r="J314" s="4"/>
      <c r="K314" s="4">
        <v>212</v>
      </c>
      <c r="L314" s="4">
        <v>27</v>
      </c>
      <c r="M314" s="4">
        <v>0</v>
      </c>
      <c r="N314" s="4" t="s">
        <v>3</v>
      </c>
      <c r="O314" s="4">
        <v>2</v>
      </c>
      <c r="P314" s="4"/>
      <c r="Q314" s="4"/>
      <c r="R314" s="4"/>
      <c r="S314" s="4"/>
      <c r="T314" s="4"/>
      <c r="U314" s="4"/>
      <c r="V314" s="4"/>
      <c r="W314" s="4"/>
    </row>
    <row r="316" spans="1:245">
      <c r="A316" s="1">
        <v>5</v>
      </c>
      <c r="B316" s="1">
        <v>1</v>
      </c>
      <c r="C316" s="1"/>
      <c r="D316" s="1">
        <f>ROW(A328)</f>
        <v>328</v>
      </c>
      <c r="E316" s="1"/>
      <c r="F316" s="1" t="s">
        <v>15</v>
      </c>
      <c r="G316" s="1" t="s">
        <v>116</v>
      </c>
      <c r="H316" s="1" t="s">
        <v>3</v>
      </c>
      <c r="I316" s="1">
        <v>0</v>
      </c>
      <c r="J316" s="1"/>
      <c r="K316" s="1">
        <v>0</v>
      </c>
      <c r="L316" s="1"/>
      <c r="M316" s="1"/>
      <c r="N316" s="1"/>
      <c r="O316" s="1"/>
      <c r="P316" s="1"/>
      <c r="Q316" s="1"/>
      <c r="R316" s="1"/>
      <c r="S316" s="1"/>
      <c r="T316" s="1"/>
      <c r="U316" s="1" t="s">
        <v>3</v>
      </c>
      <c r="V316" s="1">
        <v>0</v>
      </c>
      <c r="W316" s="1"/>
      <c r="X316" s="1"/>
      <c r="Y316" s="1"/>
      <c r="Z316" s="1"/>
      <c r="AA316" s="1"/>
      <c r="AB316" s="1" t="s">
        <v>3</v>
      </c>
      <c r="AC316" s="1" t="s">
        <v>3</v>
      </c>
      <c r="AD316" s="1" t="s">
        <v>3</v>
      </c>
      <c r="AE316" s="1" t="s">
        <v>3</v>
      </c>
      <c r="AF316" s="1" t="s">
        <v>3</v>
      </c>
      <c r="AG316" s="1" t="s">
        <v>3</v>
      </c>
      <c r="AH316" s="1"/>
      <c r="AI316" s="1"/>
      <c r="AJ316" s="1"/>
      <c r="AK316" s="1"/>
      <c r="AL316" s="1"/>
      <c r="AM316" s="1"/>
      <c r="AN316" s="1"/>
      <c r="AO316" s="1"/>
      <c r="AP316" s="1" t="s">
        <v>3</v>
      </c>
      <c r="AQ316" s="1" t="s">
        <v>3</v>
      </c>
      <c r="AR316" s="1" t="s">
        <v>3</v>
      </c>
      <c r="AS316" s="1"/>
      <c r="AT316" s="1"/>
      <c r="AU316" s="1"/>
      <c r="AV316" s="1"/>
      <c r="AW316" s="1"/>
      <c r="AX316" s="1"/>
      <c r="AY316" s="1"/>
      <c r="AZ316" s="1" t="s">
        <v>3</v>
      </c>
      <c r="BA316" s="1"/>
      <c r="BB316" s="1" t="s">
        <v>3</v>
      </c>
      <c r="BC316" s="1" t="s">
        <v>3</v>
      </c>
      <c r="BD316" s="1" t="s">
        <v>3</v>
      </c>
      <c r="BE316" s="1" t="s">
        <v>3</v>
      </c>
      <c r="BF316" s="1" t="s">
        <v>3</v>
      </c>
      <c r="BG316" s="1" t="s">
        <v>3</v>
      </c>
      <c r="BH316" s="1" t="s">
        <v>3</v>
      </c>
      <c r="BI316" s="1" t="s">
        <v>3</v>
      </c>
      <c r="BJ316" s="1" t="s">
        <v>3</v>
      </c>
      <c r="BK316" s="1" t="s">
        <v>3</v>
      </c>
      <c r="BL316" s="1" t="s">
        <v>3</v>
      </c>
      <c r="BM316" s="1" t="s">
        <v>3</v>
      </c>
      <c r="BN316" s="1" t="s">
        <v>3</v>
      </c>
      <c r="BO316" s="1" t="s">
        <v>3</v>
      </c>
      <c r="BP316" s="1" t="s">
        <v>3</v>
      </c>
      <c r="BQ316" s="1"/>
      <c r="BR316" s="1"/>
      <c r="BS316" s="1"/>
      <c r="BT316" s="1"/>
      <c r="BU316" s="1"/>
      <c r="BV316" s="1"/>
      <c r="BW316" s="1"/>
      <c r="BX316" s="1">
        <v>0</v>
      </c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>
        <v>0</v>
      </c>
    </row>
    <row r="318" spans="1:245">
      <c r="A318" s="2">
        <v>52</v>
      </c>
      <c r="B318" s="2">
        <f t="shared" ref="B318:G318" si="267">B328</f>
        <v>1</v>
      </c>
      <c r="C318" s="2">
        <f t="shared" si="267"/>
        <v>5</v>
      </c>
      <c r="D318" s="2">
        <f t="shared" si="267"/>
        <v>316</v>
      </c>
      <c r="E318" s="2">
        <f t="shared" si="267"/>
        <v>0</v>
      </c>
      <c r="F318" s="2" t="str">
        <f t="shared" si="267"/>
        <v>Новый подраздел</v>
      </c>
      <c r="G318" s="2" t="str">
        <f t="shared" si="267"/>
        <v>2. Материалы, неучтенные ценником</v>
      </c>
      <c r="H318" s="2"/>
      <c r="I318" s="2"/>
      <c r="J318" s="2"/>
      <c r="K318" s="2"/>
      <c r="L318" s="2"/>
      <c r="M318" s="2"/>
      <c r="N318" s="2"/>
      <c r="O318" s="2">
        <f t="shared" ref="O318:AT318" si="268">O328</f>
        <v>4303.46</v>
      </c>
      <c r="P318" s="2">
        <f t="shared" si="268"/>
        <v>4303.46</v>
      </c>
      <c r="Q318" s="2">
        <f t="shared" si="268"/>
        <v>0</v>
      </c>
      <c r="R318" s="2">
        <f t="shared" si="268"/>
        <v>0</v>
      </c>
      <c r="S318" s="2">
        <f t="shared" si="268"/>
        <v>0</v>
      </c>
      <c r="T318" s="2">
        <f t="shared" si="268"/>
        <v>0</v>
      </c>
      <c r="U318" s="2">
        <f t="shared" si="268"/>
        <v>0</v>
      </c>
      <c r="V318" s="2">
        <f t="shared" si="268"/>
        <v>0</v>
      </c>
      <c r="W318" s="2">
        <f t="shared" si="268"/>
        <v>0</v>
      </c>
      <c r="X318" s="2">
        <f t="shared" si="268"/>
        <v>0</v>
      </c>
      <c r="Y318" s="2">
        <f t="shared" si="268"/>
        <v>0</v>
      </c>
      <c r="Z318" s="2">
        <f t="shared" si="268"/>
        <v>0</v>
      </c>
      <c r="AA318" s="2">
        <f t="shared" si="268"/>
        <v>0</v>
      </c>
      <c r="AB318" s="2">
        <f t="shared" si="268"/>
        <v>4303.46</v>
      </c>
      <c r="AC318" s="2">
        <f t="shared" si="268"/>
        <v>4303.46</v>
      </c>
      <c r="AD318" s="2">
        <f t="shared" si="268"/>
        <v>0</v>
      </c>
      <c r="AE318" s="2">
        <f t="shared" si="268"/>
        <v>0</v>
      </c>
      <c r="AF318" s="2">
        <f t="shared" si="268"/>
        <v>0</v>
      </c>
      <c r="AG318" s="2">
        <f t="shared" si="268"/>
        <v>0</v>
      </c>
      <c r="AH318" s="2">
        <f t="shared" si="268"/>
        <v>0</v>
      </c>
      <c r="AI318" s="2">
        <f t="shared" si="268"/>
        <v>0</v>
      </c>
      <c r="AJ318" s="2">
        <f t="shared" si="268"/>
        <v>0</v>
      </c>
      <c r="AK318" s="2">
        <f t="shared" si="268"/>
        <v>0</v>
      </c>
      <c r="AL318" s="2">
        <f t="shared" si="268"/>
        <v>0</v>
      </c>
      <c r="AM318" s="2">
        <f t="shared" si="268"/>
        <v>0</v>
      </c>
      <c r="AN318" s="2">
        <f t="shared" si="268"/>
        <v>0</v>
      </c>
      <c r="AO318" s="2">
        <f t="shared" si="268"/>
        <v>0</v>
      </c>
      <c r="AP318" s="2">
        <f t="shared" si="268"/>
        <v>3895.2</v>
      </c>
      <c r="AQ318" s="2">
        <f t="shared" si="268"/>
        <v>0</v>
      </c>
      <c r="AR318" s="2">
        <f t="shared" si="268"/>
        <v>4303.46</v>
      </c>
      <c r="AS318" s="2">
        <f t="shared" si="268"/>
        <v>25.73</v>
      </c>
      <c r="AT318" s="2">
        <f t="shared" si="268"/>
        <v>382.53</v>
      </c>
      <c r="AU318" s="2">
        <f t="shared" ref="AU318:BZ318" si="269">AU328</f>
        <v>0</v>
      </c>
      <c r="AV318" s="2">
        <f t="shared" si="269"/>
        <v>4303.46</v>
      </c>
      <c r="AW318" s="2">
        <f t="shared" si="269"/>
        <v>408.26</v>
      </c>
      <c r="AX318" s="2">
        <f t="shared" si="269"/>
        <v>0</v>
      </c>
      <c r="AY318" s="2">
        <f t="shared" si="269"/>
        <v>408.26</v>
      </c>
      <c r="AZ318" s="2">
        <f t="shared" si="269"/>
        <v>3895.2</v>
      </c>
      <c r="BA318" s="2">
        <f t="shared" si="269"/>
        <v>0</v>
      </c>
      <c r="BB318" s="2">
        <f t="shared" si="269"/>
        <v>0</v>
      </c>
      <c r="BC318" s="2">
        <f t="shared" si="269"/>
        <v>0</v>
      </c>
      <c r="BD318" s="2">
        <f t="shared" si="269"/>
        <v>0</v>
      </c>
      <c r="BE318" s="2">
        <f t="shared" si="269"/>
        <v>0</v>
      </c>
      <c r="BF318" s="2">
        <f t="shared" si="269"/>
        <v>0</v>
      </c>
      <c r="BG318" s="2">
        <f t="shared" si="269"/>
        <v>0</v>
      </c>
      <c r="BH318" s="2">
        <f t="shared" si="269"/>
        <v>0</v>
      </c>
      <c r="BI318" s="2">
        <f t="shared" si="269"/>
        <v>0</v>
      </c>
      <c r="BJ318" s="2">
        <f t="shared" si="269"/>
        <v>0</v>
      </c>
      <c r="BK318" s="2">
        <f t="shared" si="269"/>
        <v>0</v>
      </c>
      <c r="BL318" s="2">
        <f t="shared" si="269"/>
        <v>0</v>
      </c>
      <c r="BM318" s="2">
        <f t="shared" si="269"/>
        <v>0</v>
      </c>
      <c r="BN318" s="2">
        <f t="shared" si="269"/>
        <v>0</v>
      </c>
      <c r="BO318" s="2">
        <f t="shared" si="269"/>
        <v>0</v>
      </c>
      <c r="BP318" s="2">
        <f t="shared" si="269"/>
        <v>0</v>
      </c>
      <c r="BQ318" s="2">
        <f t="shared" si="269"/>
        <v>0</v>
      </c>
      <c r="BR318" s="2">
        <f t="shared" si="269"/>
        <v>0</v>
      </c>
      <c r="BS318" s="2">
        <f t="shared" si="269"/>
        <v>0</v>
      </c>
      <c r="BT318" s="2">
        <f t="shared" si="269"/>
        <v>0</v>
      </c>
      <c r="BU318" s="2">
        <f t="shared" si="269"/>
        <v>0</v>
      </c>
      <c r="BV318" s="2">
        <f t="shared" si="269"/>
        <v>0</v>
      </c>
      <c r="BW318" s="2">
        <f t="shared" si="269"/>
        <v>0</v>
      </c>
      <c r="BX318" s="2">
        <f t="shared" si="269"/>
        <v>0</v>
      </c>
      <c r="BY318" s="2">
        <f t="shared" si="269"/>
        <v>3895.2</v>
      </c>
      <c r="BZ318" s="2">
        <f t="shared" si="269"/>
        <v>0</v>
      </c>
      <c r="CA318" s="2">
        <f t="shared" ref="CA318:DF318" si="270">CA328</f>
        <v>4303.46</v>
      </c>
      <c r="CB318" s="2">
        <f t="shared" si="270"/>
        <v>25.73</v>
      </c>
      <c r="CC318" s="2">
        <f t="shared" si="270"/>
        <v>382.53</v>
      </c>
      <c r="CD318" s="2">
        <f t="shared" si="270"/>
        <v>0</v>
      </c>
      <c r="CE318" s="2">
        <f t="shared" si="270"/>
        <v>4303.46</v>
      </c>
      <c r="CF318" s="2">
        <f t="shared" si="270"/>
        <v>408.26000000000022</v>
      </c>
      <c r="CG318" s="2">
        <f t="shared" si="270"/>
        <v>0</v>
      </c>
      <c r="CH318" s="2">
        <f t="shared" si="270"/>
        <v>408.26000000000022</v>
      </c>
      <c r="CI318" s="2">
        <f t="shared" si="270"/>
        <v>3895.2</v>
      </c>
      <c r="CJ318" s="2">
        <f t="shared" si="270"/>
        <v>0</v>
      </c>
      <c r="CK318" s="2">
        <f t="shared" si="270"/>
        <v>0</v>
      </c>
      <c r="CL318" s="2">
        <f t="shared" si="270"/>
        <v>0</v>
      </c>
      <c r="CM318" s="2">
        <f t="shared" si="270"/>
        <v>0</v>
      </c>
      <c r="CN318" s="2">
        <f t="shared" si="270"/>
        <v>0</v>
      </c>
      <c r="CO318" s="2">
        <f t="shared" si="270"/>
        <v>0</v>
      </c>
      <c r="CP318" s="2">
        <f t="shared" si="270"/>
        <v>0</v>
      </c>
      <c r="CQ318" s="2">
        <f t="shared" si="270"/>
        <v>0</v>
      </c>
      <c r="CR318" s="2">
        <f t="shared" si="270"/>
        <v>0</v>
      </c>
      <c r="CS318" s="2">
        <f t="shared" si="270"/>
        <v>0</v>
      </c>
      <c r="CT318" s="2">
        <f t="shared" si="270"/>
        <v>0</v>
      </c>
      <c r="CU318" s="2">
        <f t="shared" si="270"/>
        <v>0</v>
      </c>
      <c r="CV318" s="2">
        <f t="shared" si="270"/>
        <v>0</v>
      </c>
      <c r="CW318" s="2">
        <f t="shared" si="270"/>
        <v>0</v>
      </c>
      <c r="CX318" s="2">
        <f t="shared" si="270"/>
        <v>0</v>
      </c>
      <c r="CY318" s="2">
        <f t="shared" si="270"/>
        <v>0</v>
      </c>
      <c r="CZ318" s="2">
        <f t="shared" si="270"/>
        <v>0</v>
      </c>
      <c r="DA318" s="2">
        <f t="shared" si="270"/>
        <v>0</v>
      </c>
      <c r="DB318" s="2">
        <f t="shared" si="270"/>
        <v>0</v>
      </c>
      <c r="DC318" s="2">
        <f t="shared" si="270"/>
        <v>0</v>
      </c>
      <c r="DD318" s="2">
        <f t="shared" si="270"/>
        <v>0</v>
      </c>
      <c r="DE318" s="2">
        <f t="shared" si="270"/>
        <v>0</v>
      </c>
      <c r="DF318" s="2">
        <f t="shared" si="270"/>
        <v>0</v>
      </c>
      <c r="DG318" s="3">
        <f t="shared" ref="DG318:EL318" si="271">DG328</f>
        <v>0</v>
      </c>
      <c r="DH318" s="3">
        <f t="shared" si="271"/>
        <v>0</v>
      </c>
      <c r="DI318" s="3">
        <f t="shared" si="271"/>
        <v>0</v>
      </c>
      <c r="DJ318" s="3">
        <f t="shared" si="271"/>
        <v>0</v>
      </c>
      <c r="DK318" s="3">
        <f t="shared" si="271"/>
        <v>0</v>
      </c>
      <c r="DL318" s="3">
        <f t="shared" si="271"/>
        <v>0</v>
      </c>
      <c r="DM318" s="3">
        <f t="shared" si="271"/>
        <v>0</v>
      </c>
      <c r="DN318" s="3">
        <f t="shared" si="271"/>
        <v>0</v>
      </c>
      <c r="DO318" s="3">
        <f t="shared" si="271"/>
        <v>0</v>
      </c>
      <c r="DP318" s="3">
        <f t="shared" si="271"/>
        <v>0</v>
      </c>
      <c r="DQ318" s="3">
        <f t="shared" si="271"/>
        <v>0</v>
      </c>
      <c r="DR318" s="3">
        <f t="shared" si="271"/>
        <v>0</v>
      </c>
      <c r="DS318" s="3">
        <f t="shared" si="271"/>
        <v>0</v>
      </c>
      <c r="DT318" s="3">
        <f t="shared" si="271"/>
        <v>0</v>
      </c>
      <c r="DU318" s="3">
        <f t="shared" si="271"/>
        <v>0</v>
      </c>
      <c r="DV318" s="3">
        <f t="shared" si="271"/>
        <v>0</v>
      </c>
      <c r="DW318" s="3">
        <f t="shared" si="271"/>
        <v>0</v>
      </c>
      <c r="DX318" s="3">
        <f t="shared" si="271"/>
        <v>0</v>
      </c>
      <c r="DY318" s="3">
        <f t="shared" si="271"/>
        <v>0</v>
      </c>
      <c r="DZ318" s="3">
        <f t="shared" si="271"/>
        <v>0</v>
      </c>
      <c r="EA318" s="3">
        <f t="shared" si="271"/>
        <v>0</v>
      </c>
      <c r="EB318" s="3">
        <f t="shared" si="271"/>
        <v>0</v>
      </c>
      <c r="EC318" s="3">
        <f t="shared" si="271"/>
        <v>0</v>
      </c>
      <c r="ED318" s="3">
        <f t="shared" si="271"/>
        <v>0</v>
      </c>
      <c r="EE318" s="3">
        <f t="shared" si="271"/>
        <v>0</v>
      </c>
      <c r="EF318" s="3">
        <f t="shared" si="271"/>
        <v>0</v>
      </c>
      <c r="EG318" s="3">
        <f t="shared" si="271"/>
        <v>0</v>
      </c>
      <c r="EH318" s="3">
        <f t="shared" si="271"/>
        <v>0</v>
      </c>
      <c r="EI318" s="3">
        <f t="shared" si="271"/>
        <v>0</v>
      </c>
      <c r="EJ318" s="3">
        <f t="shared" si="271"/>
        <v>0</v>
      </c>
      <c r="EK318" s="3">
        <f t="shared" si="271"/>
        <v>0</v>
      </c>
      <c r="EL318" s="3">
        <f t="shared" si="271"/>
        <v>0</v>
      </c>
      <c r="EM318" s="3">
        <f t="shared" ref="EM318:FR318" si="272">EM328</f>
        <v>0</v>
      </c>
      <c r="EN318" s="3">
        <f t="shared" si="272"/>
        <v>0</v>
      </c>
      <c r="EO318" s="3">
        <f t="shared" si="272"/>
        <v>0</v>
      </c>
      <c r="EP318" s="3">
        <f t="shared" si="272"/>
        <v>0</v>
      </c>
      <c r="EQ318" s="3">
        <f t="shared" si="272"/>
        <v>0</v>
      </c>
      <c r="ER318" s="3">
        <f t="shared" si="272"/>
        <v>0</v>
      </c>
      <c r="ES318" s="3">
        <f t="shared" si="272"/>
        <v>0</v>
      </c>
      <c r="ET318" s="3">
        <f t="shared" si="272"/>
        <v>0</v>
      </c>
      <c r="EU318" s="3">
        <f t="shared" si="272"/>
        <v>0</v>
      </c>
      <c r="EV318" s="3">
        <f t="shared" si="272"/>
        <v>0</v>
      </c>
      <c r="EW318" s="3">
        <f t="shared" si="272"/>
        <v>0</v>
      </c>
      <c r="EX318" s="3">
        <f t="shared" si="272"/>
        <v>0</v>
      </c>
      <c r="EY318" s="3">
        <f t="shared" si="272"/>
        <v>0</v>
      </c>
      <c r="EZ318" s="3">
        <f t="shared" si="272"/>
        <v>0</v>
      </c>
      <c r="FA318" s="3">
        <f t="shared" si="272"/>
        <v>0</v>
      </c>
      <c r="FB318" s="3">
        <f t="shared" si="272"/>
        <v>0</v>
      </c>
      <c r="FC318" s="3">
        <f t="shared" si="272"/>
        <v>0</v>
      </c>
      <c r="FD318" s="3">
        <f t="shared" si="272"/>
        <v>0</v>
      </c>
      <c r="FE318" s="3">
        <f t="shared" si="272"/>
        <v>0</v>
      </c>
      <c r="FF318" s="3">
        <f t="shared" si="272"/>
        <v>0</v>
      </c>
      <c r="FG318" s="3">
        <f t="shared" si="272"/>
        <v>0</v>
      </c>
      <c r="FH318" s="3">
        <f t="shared" si="272"/>
        <v>0</v>
      </c>
      <c r="FI318" s="3">
        <f t="shared" si="272"/>
        <v>0</v>
      </c>
      <c r="FJ318" s="3">
        <f t="shared" si="272"/>
        <v>0</v>
      </c>
      <c r="FK318" s="3">
        <f t="shared" si="272"/>
        <v>0</v>
      </c>
      <c r="FL318" s="3">
        <f t="shared" si="272"/>
        <v>0</v>
      </c>
      <c r="FM318" s="3">
        <f t="shared" si="272"/>
        <v>0</v>
      </c>
      <c r="FN318" s="3">
        <f t="shared" si="272"/>
        <v>0</v>
      </c>
      <c r="FO318" s="3">
        <f t="shared" si="272"/>
        <v>0</v>
      </c>
      <c r="FP318" s="3">
        <f t="shared" si="272"/>
        <v>0</v>
      </c>
      <c r="FQ318" s="3">
        <f t="shared" si="272"/>
        <v>0</v>
      </c>
      <c r="FR318" s="3">
        <f t="shared" si="272"/>
        <v>0</v>
      </c>
      <c r="FS318" s="3">
        <f t="shared" ref="FS318:GX318" si="273">FS328</f>
        <v>0</v>
      </c>
      <c r="FT318" s="3">
        <f t="shared" si="273"/>
        <v>0</v>
      </c>
      <c r="FU318" s="3">
        <f t="shared" si="273"/>
        <v>0</v>
      </c>
      <c r="FV318" s="3">
        <f t="shared" si="273"/>
        <v>0</v>
      </c>
      <c r="FW318" s="3">
        <f t="shared" si="273"/>
        <v>0</v>
      </c>
      <c r="FX318" s="3">
        <f t="shared" si="273"/>
        <v>0</v>
      </c>
      <c r="FY318" s="3">
        <f t="shared" si="273"/>
        <v>0</v>
      </c>
      <c r="FZ318" s="3">
        <f t="shared" si="273"/>
        <v>0</v>
      </c>
      <c r="GA318" s="3">
        <f t="shared" si="273"/>
        <v>0</v>
      </c>
      <c r="GB318" s="3">
        <f t="shared" si="273"/>
        <v>0</v>
      </c>
      <c r="GC318" s="3">
        <f t="shared" si="273"/>
        <v>0</v>
      </c>
      <c r="GD318" s="3">
        <f t="shared" si="273"/>
        <v>0</v>
      </c>
      <c r="GE318" s="3">
        <f t="shared" si="273"/>
        <v>0</v>
      </c>
      <c r="GF318" s="3">
        <f t="shared" si="273"/>
        <v>0</v>
      </c>
      <c r="GG318" s="3">
        <f t="shared" si="273"/>
        <v>0</v>
      </c>
      <c r="GH318" s="3">
        <f t="shared" si="273"/>
        <v>0</v>
      </c>
      <c r="GI318" s="3">
        <f t="shared" si="273"/>
        <v>0</v>
      </c>
      <c r="GJ318" s="3">
        <f t="shared" si="273"/>
        <v>0</v>
      </c>
      <c r="GK318" s="3">
        <f t="shared" si="273"/>
        <v>0</v>
      </c>
      <c r="GL318" s="3">
        <f t="shared" si="273"/>
        <v>0</v>
      </c>
      <c r="GM318" s="3">
        <f t="shared" si="273"/>
        <v>0</v>
      </c>
      <c r="GN318" s="3">
        <f t="shared" si="273"/>
        <v>0</v>
      </c>
      <c r="GO318" s="3">
        <f t="shared" si="273"/>
        <v>0</v>
      </c>
      <c r="GP318" s="3">
        <f t="shared" si="273"/>
        <v>0</v>
      </c>
      <c r="GQ318" s="3">
        <f t="shared" si="273"/>
        <v>0</v>
      </c>
      <c r="GR318" s="3">
        <f t="shared" si="273"/>
        <v>0</v>
      </c>
      <c r="GS318" s="3">
        <f t="shared" si="273"/>
        <v>0</v>
      </c>
      <c r="GT318" s="3">
        <f t="shared" si="273"/>
        <v>0</v>
      </c>
      <c r="GU318" s="3">
        <f t="shared" si="273"/>
        <v>0</v>
      </c>
      <c r="GV318" s="3">
        <f t="shared" si="273"/>
        <v>0</v>
      </c>
      <c r="GW318" s="3">
        <f t="shared" si="273"/>
        <v>0</v>
      </c>
      <c r="GX318" s="3">
        <f t="shared" si="273"/>
        <v>0</v>
      </c>
    </row>
    <row r="320" spans="1:245">
      <c r="A320">
        <v>17</v>
      </c>
      <c r="B320">
        <v>1</v>
      </c>
      <c r="E320" t="s">
        <v>194</v>
      </c>
      <c r="F320" t="s">
        <v>118</v>
      </c>
      <c r="G320" t="s">
        <v>119</v>
      </c>
      <c r="H320" t="s">
        <v>120</v>
      </c>
      <c r="I320">
        <f>ROUND(7/1000,2)</f>
        <v>0.01</v>
      </c>
      <c r="J320">
        <v>0</v>
      </c>
      <c r="O320">
        <f t="shared" ref="O320:O326" si="274">ROUND(CP320,2)</f>
        <v>95.25</v>
      </c>
      <c r="P320">
        <f t="shared" ref="P320:P326" si="275">ROUND(CQ320*I320,2)</f>
        <v>95.25</v>
      </c>
      <c r="Q320">
        <f t="shared" ref="Q320:Q326" si="276">ROUND(CR320*I320,2)</f>
        <v>0</v>
      </c>
      <c r="R320">
        <f t="shared" ref="R320:R326" si="277">ROUND(CS320*I320,2)</f>
        <v>0</v>
      </c>
      <c r="S320">
        <f t="shared" ref="S320:S326" si="278">ROUND(CT320*I320,2)</f>
        <v>0</v>
      </c>
      <c r="T320">
        <f t="shared" ref="T320:T326" si="279">ROUND(CU320*I320,2)</f>
        <v>0</v>
      </c>
      <c r="U320">
        <f t="shared" ref="U320:U326" si="280">CV320*I320</f>
        <v>0</v>
      </c>
      <c r="V320">
        <f t="shared" ref="V320:V326" si="281">CW320*I320</f>
        <v>0</v>
      </c>
      <c r="W320">
        <f t="shared" ref="W320:W326" si="282">ROUND(CX320*I320,2)</f>
        <v>0</v>
      </c>
      <c r="X320">
        <f t="shared" ref="X320:Y326" si="283">ROUND(CY320,2)</f>
        <v>0</v>
      </c>
      <c r="Y320">
        <f t="shared" si="283"/>
        <v>0</v>
      </c>
      <c r="AA320">
        <v>38216760</v>
      </c>
      <c r="AB320">
        <f t="shared" ref="AB320:AB326" si="284">ROUND((AC320+AD320+AF320),6)</f>
        <v>9524.8799999999992</v>
      </c>
      <c r="AC320">
        <f t="shared" ref="AC320:AC326" si="285">ROUND((ES320),6)</f>
        <v>9524.8799999999992</v>
      </c>
      <c r="AD320">
        <f t="shared" ref="AD320:AD326" si="286">ROUND((((ET320)-(EU320))+AE320),6)</f>
        <v>0</v>
      </c>
      <c r="AE320">
        <f t="shared" ref="AE320:AF326" si="287">ROUND((EU320),6)</f>
        <v>0</v>
      </c>
      <c r="AF320">
        <f t="shared" si="287"/>
        <v>0</v>
      </c>
      <c r="AG320">
        <f t="shared" ref="AG320:AG326" si="288">ROUND((AP320),6)</f>
        <v>0</v>
      </c>
      <c r="AH320">
        <f t="shared" ref="AH320:AI326" si="289">(EW320)</f>
        <v>0</v>
      </c>
      <c r="AI320">
        <f t="shared" si="289"/>
        <v>0</v>
      </c>
      <c r="AJ320">
        <f t="shared" ref="AJ320:AJ326" si="290">ROUND((AS320),6)</f>
        <v>0</v>
      </c>
      <c r="AK320">
        <v>9524.8799999999992</v>
      </c>
      <c r="AL320">
        <v>9524.8799999999992</v>
      </c>
      <c r="AM320">
        <v>0</v>
      </c>
      <c r="AN320">
        <v>0</v>
      </c>
      <c r="AO320">
        <v>0</v>
      </c>
      <c r="AP320">
        <v>0</v>
      </c>
      <c r="AQ320">
        <v>0</v>
      </c>
      <c r="AR320">
        <v>0</v>
      </c>
      <c r="AS320">
        <v>0</v>
      </c>
      <c r="AT320">
        <v>0</v>
      </c>
      <c r="AU320">
        <v>0</v>
      </c>
      <c r="AV320">
        <v>1</v>
      </c>
      <c r="AW320">
        <v>1</v>
      </c>
      <c r="AZ320">
        <v>1</v>
      </c>
      <c r="BA320">
        <v>1</v>
      </c>
      <c r="BB320">
        <v>1</v>
      </c>
      <c r="BC320">
        <v>1</v>
      </c>
      <c r="BD320" t="s">
        <v>3</v>
      </c>
      <c r="BE320" t="s">
        <v>3</v>
      </c>
      <c r="BF320" t="s">
        <v>3</v>
      </c>
      <c r="BG320" t="s">
        <v>3</v>
      </c>
      <c r="BH320">
        <v>3</v>
      </c>
      <c r="BI320">
        <v>2</v>
      </c>
      <c r="BJ320" t="s">
        <v>121</v>
      </c>
      <c r="BM320">
        <v>500002</v>
      </c>
      <c r="BN320">
        <v>0</v>
      </c>
      <c r="BO320" t="s">
        <v>3</v>
      </c>
      <c r="BP320">
        <v>0</v>
      </c>
      <c r="BQ320">
        <v>12</v>
      </c>
      <c r="BR320">
        <v>0</v>
      </c>
      <c r="BS320">
        <v>1</v>
      </c>
      <c r="BT320">
        <v>1</v>
      </c>
      <c r="BU320">
        <v>1</v>
      </c>
      <c r="BV320">
        <v>1</v>
      </c>
      <c r="BW320">
        <v>1</v>
      </c>
      <c r="BX320">
        <v>1</v>
      </c>
      <c r="BY320" t="s">
        <v>3</v>
      </c>
      <c r="BZ320">
        <v>0</v>
      </c>
      <c r="CA320">
        <v>0</v>
      </c>
      <c r="CF320">
        <v>0</v>
      </c>
      <c r="CG320">
        <v>0</v>
      </c>
      <c r="CM320">
        <v>0</v>
      </c>
      <c r="CN320" t="s">
        <v>3</v>
      </c>
      <c r="CO320">
        <v>0</v>
      </c>
      <c r="CP320">
        <f t="shared" ref="CP320:CP326" si="291">(P320+Q320+S320)</f>
        <v>95.25</v>
      </c>
      <c r="CQ320">
        <f t="shared" ref="CQ320:CQ326" si="292">AC320*BC320</f>
        <v>9524.8799999999992</v>
      </c>
      <c r="CR320">
        <f t="shared" ref="CR320:CR326" si="293">AD320*BB320</f>
        <v>0</v>
      </c>
      <c r="CS320">
        <f t="shared" ref="CS320:CS326" si="294">AE320*BS320</f>
        <v>0</v>
      </c>
      <c r="CT320">
        <f t="shared" ref="CT320:CT326" si="295">AF320*BA320</f>
        <v>0</v>
      </c>
      <c r="CU320">
        <f t="shared" ref="CU320:CX326" si="296">AG320</f>
        <v>0</v>
      </c>
      <c r="CV320">
        <f t="shared" si="296"/>
        <v>0</v>
      </c>
      <c r="CW320">
        <f t="shared" si="296"/>
        <v>0</v>
      </c>
      <c r="CX320">
        <f t="shared" si="296"/>
        <v>0</v>
      </c>
      <c r="CY320">
        <f t="shared" ref="CY320:CY326" si="297">(((S320+R320)*AT320)/100)</f>
        <v>0</v>
      </c>
      <c r="CZ320">
        <f t="shared" ref="CZ320:CZ326" si="298">(((S320+R320)*AU320)/100)</f>
        <v>0</v>
      </c>
      <c r="DC320" t="s">
        <v>3</v>
      </c>
      <c r="DD320" t="s">
        <v>3</v>
      </c>
      <c r="DE320" t="s">
        <v>3</v>
      </c>
      <c r="DF320" t="s">
        <v>3</v>
      </c>
      <c r="DG320" t="s">
        <v>3</v>
      </c>
      <c r="DH320" t="s">
        <v>3</v>
      </c>
      <c r="DI320" t="s">
        <v>3</v>
      </c>
      <c r="DJ320" t="s">
        <v>3</v>
      </c>
      <c r="DK320" t="s">
        <v>3</v>
      </c>
      <c r="DL320" t="s">
        <v>3</v>
      </c>
      <c r="DM320" t="s">
        <v>3</v>
      </c>
      <c r="DN320">
        <v>0</v>
      </c>
      <c r="DO320">
        <v>0</v>
      </c>
      <c r="DP320">
        <v>1</v>
      </c>
      <c r="DQ320">
        <v>1</v>
      </c>
      <c r="DU320">
        <v>1013</v>
      </c>
      <c r="DV320" t="s">
        <v>120</v>
      </c>
      <c r="DW320" t="s">
        <v>122</v>
      </c>
      <c r="DX320">
        <v>1</v>
      </c>
      <c r="EE320">
        <v>36773541</v>
      </c>
      <c r="EF320">
        <v>12</v>
      </c>
      <c r="EG320" t="s">
        <v>123</v>
      </c>
      <c r="EH320">
        <v>0</v>
      </c>
      <c r="EI320" t="s">
        <v>3</v>
      </c>
      <c r="EJ320">
        <v>2</v>
      </c>
      <c r="EK320">
        <v>500002</v>
      </c>
      <c r="EL320" t="s">
        <v>124</v>
      </c>
      <c r="EM320" t="s">
        <v>125</v>
      </c>
      <c r="EO320" t="s">
        <v>3</v>
      </c>
      <c r="EQ320">
        <v>0</v>
      </c>
      <c r="ER320">
        <v>9524.8799999999992</v>
      </c>
      <c r="ES320">
        <v>9524.8799999999992</v>
      </c>
      <c r="ET320">
        <v>0</v>
      </c>
      <c r="EU320">
        <v>0</v>
      </c>
      <c r="EV320">
        <v>0</v>
      </c>
      <c r="EW320">
        <v>0</v>
      </c>
      <c r="EX320">
        <v>0</v>
      </c>
      <c r="EY320">
        <v>0</v>
      </c>
      <c r="FQ320">
        <v>0</v>
      </c>
      <c r="FR320">
        <f t="shared" ref="FR320:FR326" si="299">ROUND(IF(AND(BH320=3,BI320=3),P320,0),2)</f>
        <v>0</v>
      </c>
      <c r="FS320">
        <v>0</v>
      </c>
      <c r="FX320">
        <v>0</v>
      </c>
      <c r="FY320">
        <v>0</v>
      </c>
      <c r="GA320" t="s">
        <v>3</v>
      </c>
      <c r="GD320">
        <v>0</v>
      </c>
      <c r="GF320">
        <v>-1184293203</v>
      </c>
      <c r="GG320">
        <v>2</v>
      </c>
      <c r="GH320">
        <v>1</v>
      </c>
      <c r="GI320">
        <v>-2</v>
      </c>
      <c r="GJ320">
        <v>0</v>
      </c>
      <c r="GK320">
        <f>ROUND(R320*(R12)/100,2)</f>
        <v>0</v>
      </c>
      <c r="GL320">
        <f t="shared" ref="GL320:GL326" si="300">ROUND(IF(AND(BH320=3,BI320=3,FS320&lt;&gt;0),P320,0),2)</f>
        <v>0</v>
      </c>
      <c r="GM320">
        <f t="shared" ref="GM320:GM326" si="301">ROUND(O320+X320+Y320+GK320,2)+GX320</f>
        <v>95.25</v>
      </c>
      <c r="GN320">
        <f t="shared" ref="GN320:GN326" si="302">IF(OR(BI320=0,BI320=1),ROUND(O320+X320+Y320+GK320,2),0)</f>
        <v>0</v>
      </c>
      <c r="GO320">
        <f t="shared" ref="GO320:GO326" si="303">IF(BI320=2,ROUND(O320+X320+Y320+GK320,2),0)</f>
        <v>95.25</v>
      </c>
      <c r="GP320">
        <f t="shared" ref="GP320:GP326" si="304">IF(BI320=4,ROUND(O320+X320+Y320+GK320,2)+GX320,0)</f>
        <v>0</v>
      </c>
      <c r="GR320">
        <v>0</v>
      </c>
      <c r="GS320">
        <v>3</v>
      </c>
      <c r="GT320">
        <v>0</v>
      </c>
      <c r="GU320" t="s">
        <v>3</v>
      </c>
      <c r="GV320">
        <f t="shared" ref="GV320:GV326" si="305">ROUND(GT320,6)</f>
        <v>0</v>
      </c>
      <c r="GW320">
        <v>1</v>
      </c>
      <c r="GX320">
        <f t="shared" ref="GX320:GX326" si="306">ROUND(GV320*GW320*I320,2)</f>
        <v>0</v>
      </c>
      <c r="HA320">
        <v>0</v>
      </c>
      <c r="HB320">
        <v>0</v>
      </c>
      <c r="IK320">
        <v>0</v>
      </c>
    </row>
    <row r="321" spans="1:245">
      <c r="A321">
        <v>17</v>
      </c>
      <c r="B321">
        <v>1</v>
      </c>
      <c r="E321" t="s">
        <v>195</v>
      </c>
      <c r="F321" t="s">
        <v>127</v>
      </c>
      <c r="G321" t="s">
        <v>128</v>
      </c>
      <c r="H321" t="s">
        <v>129</v>
      </c>
      <c r="I321">
        <f>ROUND(4/100,2)</f>
        <v>0.04</v>
      </c>
      <c r="J321">
        <v>0</v>
      </c>
      <c r="O321">
        <f t="shared" si="274"/>
        <v>287.27999999999997</v>
      </c>
      <c r="P321">
        <f t="shared" si="275"/>
        <v>287.27999999999997</v>
      </c>
      <c r="Q321">
        <f t="shared" si="276"/>
        <v>0</v>
      </c>
      <c r="R321">
        <f t="shared" si="277"/>
        <v>0</v>
      </c>
      <c r="S321">
        <f t="shared" si="278"/>
        <v>0</v>
      </c>
      <c r="T321">
        <f t="shared" si="279"/>
        <v>0</v>
      </c>
      <c r="U321">
        <f t="shared" si="280"/>
        <v>0</v>
      </c>
      <c r="V321">
        <f t="shared" si="281"/>
        <v>0</v>
      </c>
      <c r="W321">
        <f t="shared" si="282"/>
        <v>0</v>
      </c>
      <c r="X321">
        <f t="shared" si="283"/>
        <v>0</v>
      </c>
      <c r="Y321">
        <f t="shared" si="283"/>
        <v>0</v>
      </c>
      <c r="AA321">
        <v>38216760</v>
      </c>
      <c r="AB321">
        <f t="shared" si="284"/>
        <v>7182</v>
      </c>
      <c r="AC321">
        <f t="shared" si="285"/>
        <v>7182</v>
      </c>
      <c r="AD321">
        <f t="shared" si="286"/>
        <v>0</v>
      </c>
      <c r="AE321">
        <f t="shared" si="287"/>
        <v>0</v>
      </c>
      <c r="AF321">
        <f t="shared" si="287"/>
        <v>0</v>
      </c>
      <c r="AG321">
        <f t="shared" si="288"/>
        <v>0</v>
      </c>
      <c r="AH321">
        <f t="shared" si="289"/>
        <v>0</v>
      </c>
      <c r="AI321">
        <f t="shared" si="289"/>
        <v>0</v>
      </c>
      <c r="AJ321">
        <f t="shared" si="290"/>
        <v>0</v>
      </c>
      <c r="AK321">
        <v>7182</v>
      </c>
      <c r="AL321">
        <v>7182</v>
      </c>
      <c r="AM321">
        <v>0</v>
      </c>
      <c r="AN321">
        <v>0</v>
      </c>
      <c r="AO321">
        <v>0</v>
      </c>
      <c r="AP321">
        <v>0</v>
      </c>
      <c r="AQ321">
        <v>0</v>
      </c>
      <c r="AR321">
        <v>0</v>
      </c>
      <c r="AS321">
        <v>0</v>
      </c>
      <c r="AT321">
        <v>0</v>
      </c>
      <c r="AU321">
        <v>0</v>
      </c>
      <c r="AV321">
        <v>1</v>
      </c>
      <c r="AW321">
        <v>1</v>
      </c>
      <c r="AZ321">
        <v>1</v>
      </c>
      <c r="BA321">
        <v>1</v>
      </c>
      <c r="BB321">
        <v>1</v>
      </c>
      <c r="BC321">
        <v>1</v>
      </c>
      <c r="BD321" t="s">
        <v>3</v>
      </c>
      <c r="BE321" t="s">
        <v>3</v>
      </c>
      <c r="BF321" t="s">
        <v>3</v>
      </c>
      <c r="BG321" t="s">
        <v>3</v>
      </c>
      <c r="BH321">
        <v>3</v>
      </c>
      <c r="BI321">
        <v>2</v>
      </c>
      <c r="BJ321" t="s">
        <v>130</v>
      </c>
      <c r="BM321">
        <v>500002</v>
      </c>
      <c r="BN321">
        <v>0</v>
      </c>
      <c r="BO321" t="s">
        <v>3</v>
      </c>
      <c r="BP321">
        <v>0</v>
      </c>
      <c r="BQ321">
        <v>12</v>
      </c>
      <c r="BR321">
        <v>0</v>
      </c>
      <c r="BS321">
        <v>1</v>
      </c>
      <c r="BT321">
        <v>1</v>
      </c>
      <c r="BU321">
        <v>1</v>
      </c>
      <c r="BV321">
        <v>1</v>
      </c>
      <c r="BW321">
        <v>1</v>
      </c>
      <c r="BX321">
        <v>1</v>
      </c>
      <c r="BY321" t="s">
        <v>3</v>
      </c>
      <c r="BZ321">
        <v>0</v>
      </c>
      <c r="CA321">
        <v>0</v>
      </c>
      <c r="CF321">
        <v>0</v>
      </c>
      <c r="CG321">
        <v>0</v>
      </c>
      <c r="CM321">
        <v>0</v>
      </c>
      <c r="CN321" t="s">
        <v>3</v>
      </c>
      <c r="CO321">
        <v>0</v>
      </c>
      <c r="CP321">
        <f t="shared" si="291"/>
        <v>287.27999999999997</v>
      </c>
      <c r="CQ321">
        <f t="shared" si="292"/>
        <v>7182</v>
      </c>
      <c r="CR321">
        <f t="shared" si="293"/>
        <v>0</v>
      </c>
      <c r="CS321">
        <f t="shared" si="294"/>
        <v>0</v>
      </c>
      <c r="CT321">
        <f t="shared" si="295"/>
        <v>0</v>
      </c>
      <c r="CU321">
        <f t="shared" si="296"/>
        <v>0</v>
      </c>
      <c r="CV321">
        <f t="shared" si="296"/>
        <v>0</v>
      </c>
      <c r="CW321">
        <f t="shared" si="296"/>
        <v>0</v>
      </c>
      <c r="CX321">
        <f t="shared" si="296"/>
        <v>0</v>
      </c>
      <c r="CY321">
        <f t="shared" si="297"/>
        <v>0</v>
      </c>
      <c r="CZ321">
        <f t="shared" si="298"/>
        <v>0</v>
      </c>
      <c r="DC321" t="s">
        <v>3</v>
      </c>
      <c r="DD321" t="s">
        <v>3</v>
      </c>
      <c r="DE321" t="s">
        <v>3</v>
      </c>
      <c r="DF321" t="s">
        <v>3</v>
      </c>
      <c r="DG321" t="s">
        <v>3</v>
      </c>
      <c r="DH321" t="s">
        <v>3</v>
      </c>
      <c r="DI321" t="s">
        <v>3</v>
      </c>
      <c r="DJ321" t="s">
        <v>3</v>
      </c>
      <c r="DK321" t="s">
        <v>3</v>
      </c>
      <c r="DL321" t="s">
        <v>3</v>
      </c>
      <c r="DM321" t="s">
        <v>3</v>
      </c>
      <c r="DN321">
        <v>0</v>
      </c>
      <c r="DO321">
        <v>0</v>
      </c>
      <c r="DP321">
        <v>1</v>
      </c>
      <c r="DQ321">
        <v>1</v>
      </c>
      <c r="DU321">
        <v>1010</v>
      </c>
      <c r="DV321" t="s">
        <v>129</v>
      </c>
      <c r="DW321" t="s">
        <v>129</v>
      </c>
      <c r="DX321">
        <v>100</v>
      </c>
      <c r="EE321">
        <v>36773541</v>
      </c>
      <c r="EF321">
        <v>12</v>
      </c>
      <c r="EG321" t="s">
        <v>123</v>
      </c>
      <c r="EH321">
        <v>0</v>
      </c>
      <c r="EI321" t="s">
        <v>3</v>
      </c>
      <c r="EJ321">
        <v>2</v>
      </c>
      <c r="EK321">
        <v>500002</v>
      </c>
      <c r="EL321" t="s">
        <v>124</v>
      </c>
      <c r="EM321" t="s">
        <v>125</v>
      </c>
      <c r="EO321" t="s">
        <v>3</v>
      </c>
      <c r="EQ321">
        <v>0</v>
      </c>
      <c r="ER321">
        <v>7182</v>
      </c>
      <c r="ES321">
        <v>7182</v>
      </c>
      <c r="ET321">
        <v>0</v>
      </c>
      <c r="EU321">
        <v>0</v>
      </c>
      <c r="EV321">
        <v>0</v>
      </c>
      <c r="EW321">
        <v>0</v>
      </c>
      <c r="EX321">
        <v>0</v>
      </c>
      <c r="EY321">
        <v>0</v>
      </c>
      <c r="FQ321">
        <v>0</v>
      </c>
      <c r="FR321">
        <f t="shared" si="299"/>
        <v>0</v>
      </c>
      <c r="FS321">
        <v>0</v>
      </c>
      <c r="FX321">
        <v>0</v>
      </c>
      <c r="FY321">
        <v>0</v>
      </c>
      <c r="GA321" t="s">
        <v>3</v>
      </c>
      <c r="GD321">
        <v>0</v>
      </c>
      <c r="GF321">
        <v>819244297</v>
      </c>
      <c r="GG321">
        <v>2</v>
      </c>
      <c r="GH321">
        <v>1</v>
      </c>
      <c r="GI321">
        <v>-2</v>
      </c>
      <c r="GJ321">
        <v>0</v>
      </c>
      <c r="GK321">
        <f>ROUND(R321*(R12)/100,2)</f>
        <v>0</v>
      </c>
      <c r="GL321">
        <f t="shared" si="300"/>
        <v>0</v>
      </c>
      <c r="GM321">
        <f t="shared" si="301"/>
        <v>287.27999999999997</v>
      </c>
      <c r="GN321">
        <f t="shared" si="302"/>
        <v>0</v>
      </c>
      <c r="GO321">
        <f t="shared" si="303"/>
        <v>287.27999999999997</v>
      </c>
      <c r="GP321">
        <f t="shared" si="304"/>
        <v>0</v>
      </c>
      <c r="GR321">
        <v>0</v>
      </c>
      <c r="GS321">
        <v>3</v>
      </c>
      <c r="GT321">
        <v>0</v>
      </c>
      <c r="GU321" t="s">
        <v>3</v>
      </c>
      <c r="GV321">
        <f t="shared" si="305"/>
        <v>0</v>
      </c>
      <c r="GW321">
        <v>1</v>
      </c>
      <c r="GX321">
        <f t="shared" si="306"/>
        <v>0</v>
      </c>
      <c r="HA321">
        <v>0</v>
      </c>
      <c r="HB321">
        <v>0</v>
      </c>
      <c r="IK321">
        <v>0</v>
      </c>
    </row>
    <row r="322" spans="1:245">
      <c r="A322">
        <v>17</v>
      </c>
      <c r="B322">
        <v>1</v>
      </c>
      <c r="E322" t="s">
        <v>196</v>
      </c>
      <c r="F322" t="s">
        <v>132</v>
      </c>
      <c r="G322" t="s">
        <v>133</v>
      </c>
      <c r="H322" t="s">
        <v>134</v>
      </c>
      <c r="I322">
        <f>ROUND(2,2)</f>
        <v>2</v>
      </c>
      <c r="J322">
        <v>0</v>
      </c>
      <c r="O322">
        <f t="shared" si="274"/>
        <v>344.56</v>
      </c>
      <c r="P322">
        <f t="shared" si="275"/>
        <v>344.56</v>
      </c>
      <c r="Q322">
        <f t="shared" si="276"/>
        <v>0</v>
      </c>
      <c r="R322">
        <f t="shared" si="277"/>
        <v>0</v>
      </c>
      <c r="S322">
        <f t="shared" si="278"/>
        <v>0</v>
      </c>
      <c r="T322">
        <f t="shared" si="279"/>
        <v>0</v>
      </c>
      <c r="U322">
        <f t="shared" si="280"/>
        <v>0</v>
      </c>
      <c r="V322">
        <f t="shared" si="281"/>
        <v>0</v>
      </c>
      <c r="W322">
        <f t="shared" si="282"/>
        <v>0</v>
      </c>
      <c r="X322">
        <f t="shared" si="283"/>
        <v>0</v>
      </c>
      <c r="Y322">
        <f t="shared" si="283"/>
        <v>0</v>
      </c>
      <c r="AA322">
        <v>38216760</v>
      </c>
      <c r="AB322">
        <f t="shared" si="284"/>
        <v>172.28</v>
      </c>
      <c r="AC322">
        <f t="shared" si="285"/>
        <v>172.28</v>
      </c>
      <c r="AD322">
        <f t="shared" si="286"/>
        <v>0</v>
      </c>
      <c r="AE322">
        <f t="shared" si="287"/>
        <v>0</v>
      </c>
      <c r="AF322">
        <f t="shared" si="287"/>
        <v>0</v>
      </c>
      <c r="AG322">
        <f t="shared" si="288"/>
        <v>0</v>
      </c>
      <c r="AH322">
        <f t="shared" si="289"/>
        <v>0</v>
      </c>
      <c r="AI322">
        <f t="shared" si="289"/>
        <v>0</v>
      </c>
      <c r="AJ322">
        <f t="shared" si="290"/>
        <v>0</v>
      </c>
      <c r="AK322">
        <v>172.28</v>
      </c>
      <c r="AL322">
        <v>172.28</v>
      </c>
      <c r="AM322">
        <v>0</v>
      </c>
      <c r="AN322">
        <v>0</v>
      </c>
      <c r="AO322">
        <v>0</v>
      </c>
      <c r="AP322">
        <v>0</v>
      </c>
      <c r="AQ322">
        <v>0</v>
      </c>
      <c r="AR322">
        <v>0</v>
      </c>
      <c r="AS322">
        <v>0</v>
      </c>
      <c r="AT322">
        <v>0</v>
      </c>
      <c r="AU322">
        <v>0</v>
      </c>
      <c r="AV322">
        <v>1</v>
      </c>
      <c r="AW322">
        <v>1</v>
      </c>
      <c r="AZ322">
        <v>1</v>
      </c>
      <c r="BA322">
        <v>1</v>
      </c>
      <c r="BB322">
        <v>1</v>
      </c>
      <c r="BC322">
        <v>1</v>
      </c>
      <c r="BD322" t="s">
        <v>3</v>
      </c>
      <c r="BE322" t="s">
        <v>3</v>
      </c>
      <c r="BF322" t="s">
        <v>3</v>
      </c>
      <c r="BG322" t="s">
        <v>3</v>
      </c>
      <c r="BH322">
        <v>3</v>
      </c>
      <c r="BI322">
        <v>3</v>
      </c>
      <c r="BJ322" t="s">
        <v>135</v>
      </c>
      <c r="BM322">
        <v>600001</v>
      </c>
      <c r="BN322">
        <v>0</v>
      </c>
      <c r="BO322" t="s">
        <v>3</v>
      </c>
      <c r="BP322">
        <v>0</v>
      </c>
      <c r="BQ322">
        <v>5</v>
      </c>
      <c r="BR322">
        <v>0</v>
      </c>
      <c r="BS322">
        <v>1</v>
      </c>
      <c r="BT322">
        <v>1</v>
      </c>
      <c r="BU322">
        <v>1</v>
      </c>
      <c r="BV322">
        <v>1</v>
      </c>
      <c r="BW322">
        <v>1</v>
      </c>
      <c r="BX322">
        <v>1</v>
      </c>
      <c r="BY322" t="s">
        <v>3</v>
      </c>
      <c r="BZ322">
        <v>0</v>
      </c>
      <c r="CA322">
        <v>0</v>
      </c>
      <c r="CF322">
        <v>0</v>
      </c>
      <c r="CG322">
        <v>0</v>
      </c>
      <c r="CM322">
        <v>0</v>
      </c>
      <c r="CN322" t="s">
        <v>3</v>
      </c>
      <c r="CO322">
        <v>0</v>
      </c>
      <c r="CP322">
        <f t="shared" si="291"/>
        <v>344.56</v>
      </c>
      <c r="CQ322">
        <f t="shared" si="292"/>
        <v>172.28</v>
      </c>
      <c r="CR322">
        <f t="shared" si="293"/>
        <v>0</v>
      </c>
      <c r="CS322">
        <f t="shared" si="294"/>
        <v>0</v>
      </c>
      <c r="CT322">
        <f t="shared" si="295"/>
        <v>0</v>
      </c>
      <c r="CU322">
        <f t="shared" si="296"/>
        <v>0</v>
      </c>
      <c r="CV322">
        <f t="shared" si="296"/>
        <v>0</v>
      </c>
      <c r="CW322">
        <f t="shared" si="296"/>
        <v>0</v>
      </c>
      <c r="CX322">
        <f t="shared" si="296"/>
        <v>0</v>
      </c>
      <c r="CY322">
        <f t="shared" si="297"/>
        <v>0</v>
      </c>
      <c r="CZ322">
        <f t="shared" si="298"/>
        <v>0</v>
      </c>
      <c r="DC322" t="s">
        <v>3</v>
      </c>
      <c r="DD322" t="s">
        <v>3</v>
      </c>
      <c r="DE322" t="s">
        <v>3</v>
      </c>
      <c r="DF322" t="s">
        <v>3</v>
      </c>
      <c r="DG322" t="s">
        <v>3</v>
      </c>
      <c r="DH322" t="s">
        <v>3</v>
      </c>
      <c r="DI322" t="s">
        <v>3</v>
      </c>
      <c r="DJ322" t="s">
        <v>3</v>
      </c>
      <c r="DK322" t="s">
        <v>3</v>
      </c>
      <c r="DL322" t="s">
        <v>3</v>
      </c>
      <c r="DM322" t="s">
        <v>3</v>
      </c>
      <c r="DN322">
        <v>0</v>
      </c>
      <c r="DO322">
        <v>0</v>
      </c>
      <c r="DP322">
        <v>1</v>
      </c>
      <c r="DQ322">
        <v>1</v>
      </c>
      <c r="DU322">
        <v>1010</v>
      </c>
      <c r="DV322" t="s">
        <v>134</v>
      </c>
      <c r="DW322" t="s">
        <v>134</v>
      </c>
      <c r="DX322">
        <v>1</v>
      </c>
      <c r="EE322">
        <v>36773542</v>
      </c>
      <c r="EF322">
        <v>5</v>
      </c>
      <c r="EG322" t="s">
        <v>136</v>
      </c>
      <c r="EH322">
        <v>0</v>
      </c>
      <c r="EI322" t="s">
        <v>3</v>
      </c>
      <c r="EJ322">
        <v>3</v>
      </c>
      <c r="EK322">
        <v>600001</v>
      </c>
      <c r="EL322" t="s">
        <v>137</v>
      </c>
      <c r="EM322" t="s">
        <v>138</v>
      </c>
      <c r="EO322" t="s">
        <v>3</v>
      </c>
      <c r="EQ322">
        <v>0</v>
      </c>
      <c r="ER322">
        <v>172.28</v>
      </c>
      <c r="ES322">
        <v>172.28</v>
      </c>
      <c r="ET322">
        <v>0</v>
      </c>
      <c r="EU322">
        <v>0</v>
      </c>
      <c r="EV322">
        <v>0</v>
      </c>
      <c r="EW322">
        <v>0</v>
      </c>
      <c r="EX322">
        <v>0</v>
      </c>
      <c r="EY322">
        <v>0</v>
      </c>
      <c r="FQ322">
        <v>0</v>
      </c>
      <c r="FR322">
        <f t="shared" si="299"/>
        <v>344.56</v>
      </c>
      <c r="FS322">
        <v>0</v>
      </c>
      <c r="FX322">
        <v>0</v>
      </c>
      <c r="FY322">
        <v>0</v>
      </c>
      <c r="GA322" t="s">
        <v>3</v>
      </c>
      <c r="GD322">
        <v>0</v>
      </c>
      <c r="GF322">
        <v>722532470</v>
      </c>
      <c r="GG322">
        <v>2</v>
      </c>
      <c r="GH322">
        <v>1</v>
      </c>
      <c r="GI322">
        <v>-2</v>
      </c>
      <c r="GJ322">
        <v>0</v>
      </c>
      <c r="GK322">
        <f>ROUND(R322*(R12)/100,2)</f>
        <v>0</v>
      </c>
      <c r="GL322">
        <f t="shared" si="300"/>
        <v>0</v>
      </c>
      <c r="GM322">
        <f t="shared" si="301"/>
        <v>344.56</v>
      </c>
      <c r="GN322">
        <f t="shared" si="302"/>
        <v>0</v>
      </c>
      <c r="GO322">
        <f t="shared" si="303"/>
        <v>0</v>
      </c>
      <c r="GP322">
        <f t="shared" si="304"/>
        <v>0</v>
      </c>
      <c r="GR322">
        <v>0</v>
      </c>
      <c r="GS322">
        <v>3</v>
      </c>
      <c r="GT322">
        <v>0</v>
      </c>
      <c r="GU322" t="s">
        <v>3</v>
      </c>
      <c r="GV322">
        <f t="shared" si="305"/>
        <v>0</v>
      </c>
      <c r="GW322">
        <v>1</v>
      </c>
      <c r="GX322">
        <f t="shared" si="306"/>
        <v>0</v>
      </c>
      <c r="HA322">
        <v>0</v>
      </c>
      <c r="HB322">
        <v>0</v>
      </c>
      <c r="IK322">
        <v>0</v>
      </c>
    </row>
    <row r="323" spans="1:245">
      <c r="A323">
        <v>17</v>
      </c>
      <c r="B323">
        <v>1</v>
      </c>
      <c r="E323" t="s">
        <v>197</v>
      </c>
      <c r="F323" t="s">
        <v>140</v>
      </c>
      <c r="G323" t="s">
        <v>141</v>
      </c>
      <c r="H323" t="s">
        <v>134</v>
      </c>
      <c r="I323">
        <f>ROUND(1,2)</f>
        <v>1</v>
      </c>
      <c r="J323">
        <v>0</v>
      </c>
      <c r="O323">
        <f t="shared" si="274"/>
        <v>918.73</v>
      </c>
      <c r="P323">
        <f t="shared" si="275"/>
        <v>918.73</v>
      </c>
      <c r="Q323">
        <f t="shared" si="276"/>
        <v>0</v>
      </c>
      <c r="R323">
        <f t="shared" si="277"/>
        <v>0</v>
      </c>
      <c r="S323">
        <f t="shared" si="278"/>
        <v>0</v>
      </c>
      <c r="T323">
        <f t="shared" si="279"/>
        <v>0</v>
      </c>
      <c r="U323">
        <f t="shared" si="280"/>
        <v>0</v>
      </c>
      <c r="V323">
        <f t="shared" si="281"/>
        <v>0</v>
      </c>
      <c r="W323">
        <f t="shared" si="282"/>
        <v>0</v>
      </c>
      <c r="X323">
        <f t="shared" si="283"/>
        <v>0</v>
      </c>
      <c r="Y323">
        <f t="shared" si="283"/>
        <v>0</v>
      </c>
      <c r="AA323">
        <v>38216760</v>
      </c>
      <c r="AB323">
        <f t="shared" si="284"/>
        <v>918.73</v>
      </c>
      <c r="AC323">
        <f t="shared" si="285"/>
        <v>918.73</v>
      </c>
      <c r="AD323">
        <f t="shared" si="286"/>
        <v>0</v>
      </c>
      <c r="AE323">
        <f t="shared" si="287"/>
        <v>0</v>
      </c>
      <c r="AF323">
        <f t="shared" si="287"/>
        <v>0</v>
      </c>
      <c r="AG323">
        <f t="shared" si="288"/>
        <v>0</v>
      </c>
      <c r="AH323">
        <f t="shared" si="289"/>
        <v>0</v>
      </c>
      <c r="AI323">
        <f t="shared" si="289"/>
        <v>0</v>
      </c>
      <c r="AJ323">
        <f t="shared" si="290"/>
        <v>0</v>
      </c>
      <c r="AK323">
        <v>918.73</v>
      </c>
      <c r="AL323">
        <v>918.73</v>
      </c>
      <c r="AM323">
        <v>0</v>
      </c>
      <c r="AN323">
        <v>0</v>
      </c>
      <c r="AO323">
        <v>0</v>
      </c>
      <c r="AP323">
        <v>0</v>
      </c>
      <c r="AQ323">
        <v>0</v>
      </c>
      <c r="AR323">
        <v>0</v>
      </c>
      <c r="AS323">
        <v>0</v>
      </c>
      <c r="AT323">
        <v>0</v>
      </c>
      <c r="AU323">
        <v>0</v>
      </c>
      <c r="AV323">
        <v>1</v>
      </c>
      <c r="AW323">
        <v>1</v>
      </c>
      <c r="AZ323">
        <v>1</v>
      </c>
      <c r="BA323">
        <v>1</v>
      </c>
      <c r="BB323">
        <v>1</v>
      </c>
      <c r="BC323">
        <v>1</v>
      </c>
      <c r="BD323" t="s">
        <v>3</v>
      </c>
      <c r="BE323" t="s">
        <v>3</v>
      </c>
      <c r="BF323" t="s">
        <v>3</v>
      </c>
      <c r="BG323" t="s">
        <v>3</v>
      </c>
      <c r="BH323">
        <v>3</v>
      </c>
      <c r="BI323">
        <v>3</v>
      </c>
      <c r="BJ323" t="s">
        <v>142</v>
      </c>
      <c r="BM323">
        <v>600001</v>
      </c>
      <c r="BN323">
        <v>0</v>
      </c>
      <c r="BO323" t="s">
        <v>3</v>
      </c>
      <c r="BP323">
        <v>0</v>
      </c>
      <c r="BQ323">
        <v>5</v>
      </c>
      <c r="BR323">
        <v>0</v>
      </c>
      <c r="BS323">
        <v>1</v>
      </c>
      <c r="BT323">
        <v>1</v>
      </c>
      <c r="BU323">
        <v>1</v>
      </c>
      <c r="BV323">
        <v>1</v>
      </c>
      <c r="BW323">
        <v>1</v>
      </c>
      <c r="BX323">
        <v>1</v>
      </c>
      <c r="BY323" t="s">
        <v>3</v>
      </c>
      <c r="BZ323">
        <v>0</v>
      </c>
      <c r="CA323">
        <v>0</v>
      </c>
      <c r="CF323">
        <v>0</v>
      </c>
      <c r="CG323">
        <v>0</v>
      </c>
      <c r="CM323">
        <v>0</v>
      </c>
      <c r="CN323" t="s">
        <v>3</v>
      </c>
      <c r="CO323">
        <v>0</v>
      </c>
      <c r="CP323">
        <f t="shared" si="291"/>
        <v>918.73</v>
      </c>
      <c r="CQ323">
        <f t="shared" si="292"/>
        <v>918.73</v>
      </c>
      <c r="CR323">
        <f t="shared" si="293"/>
        <v>0</v>
      </c>
      <c r="CS323">
        <f t="shared" si="294"/>
        <v>0</v>
      </c>
      <c r="CT323">
        <f t="shared" si="295"/>
        <v>0</v>
      </c>
      <c r="CU323">
        <f t="shared" si="296"/>
        <v>0</v>
      </c>
      <c r="CV323">
        <f t="shared" si="296"/>
        <v>0</v>
      </c>
      <c r="CW323">
        <f t="shared" si="296"/>
        <v>0</v>
      </c>
      <c r="CX323">
        <f t="shared" si="296"/>
        <v>0</v>
      </c>
      <c r="CY323">
        <f t="shared" si="297"/>
        <v>0</v>
      </c>
      <c r="CZ323">
        <f t="shared" si="298"/>
        <v>0</v>
      </c>
      <c r="DC323" t="s">
        <v>3</v>
      </c>
      <c r="DD323" t="s">
        <v>3</v>
      </c>
      <c r="DE323" t="s">
        <v>3</v>
      </c>
      <c r="DF323" t="s">
        <v>3</v>
      </c>
      <c r="DG323" t="s">
        <v>3</v>
      </c>
      <c r="DH323" t="s">
        <v>3</v>
      </c>
      <c r="DI323" t="s">
        <v>3</v>
      </c>
      <c r="DJ323" t="s">
        <v>3</v>
      </c>
      <c r="DK323" t="s">
        <v>3</v>
      </c>
      <c r="DL323" t="s">
        <v>3</v>
      </c>
      <c r="DM323" t="s">
        <v>3</v>
      </c>
      <c r="DN323">
        <v>0</v>
      </c>
      <c r="DO323">
        <v>0</v>
      </c>
      <c r="DP323">
        <v>1</v>
      </c>
      <c r="DQ323">
        <v>1</v>
      </c>
      <c r="DU323">
        <v>1010</v>
      </c>
      <c r="DV323" t="s">
        <v>134</v>
      </c>
      <c r="DW323" t="s">
        <v>134</v>
      </c>
      <c r="DX323">
        <v>1</v>
      </c>
      <c r="EE323">
        <v>36773542</v>
      </c>
      <c r="EF323">
        <v>5</v>
      </c>
      <c r="EG323" t="s">
        <v>136</v>
      </c>
      <c r="EH323">
        <v>0</v>
      </c>
      <c r="EI323" t="s">
        <v>3</v>
      </c>
      <c r="EJ323">
        <v>3</v>
      </c>
      <c r="EK323">
        <v>600001</v>
      </c>
      <c r="EL323" t="s">
        <v>137</v>
      </c>
      <c r="EM323" t="s">
        <v>138</v>
      </c>
      <c r="EO323" t="s">
        <v>3</v>
      </c>
      <c r="EQ323">
        <v>0</v>
      </c>
      <c r="ER323">
        <v>918.73</v>
      </c>
      <c r="ES323">
        <v>918.73</v>
      </c>
      <c r="ET323">
        <v>0</v>
      </c>
      <c r="EU323">
        <v>0</v>
      </c>
      <c r="EV323">
        <v>0</v>
      </c>
      <c r="EW323">
        <v>0</v>
      </c>
      <c r="EX323">
        <v>0</v>
      </c>
      <c r="EY323">
        <v>0</v>
      </c>
      <c r="FQ323">
        <v>0</v>
      </c>
      <c r="FR323">
        <f t="shared" si="299"/>
        <v>918.73</v>
      </c>
      <c r="FS323">
        <v>0</v>
      </c>
      <c r="FX323">
        <v>0</v>
      </c>
      <c r="FY323">
        <v>0</v>
      </c>
      <c r="GA323" t="s">
        <v>3</v>
      </c>
      <c r="GD323">
        <v>0</v>
      </c>
      <c r="GF323">
        <v>-901568676</v>
      </c>
      <c r="GG323">
        <v>2</v>
      </c>
      <c r="GH323">
        <v>1</v>
      </c>
      <c r="GI323">
        <v>-2</v>
      </c>
      <c r="GJ323">
        <v>0</v>
      </c>
      <c r="GK323">
        <f>ROUND(R323*(R12)/100,2)</f>
        <v>0</v>
      </c>
      <c r="GL323">
        <f t="shared" si="300"/>
        <v>0</v>
      </c>
      <c r="GM323">
        <f t="shared" si="301"/>
        <v>918.73</v>
      </c>
      <c r="GN323">
        <f t="shared" si="302"/>
        <v>0</v>
      </c>
      <c r="GO323">
        <f t="shared" si="303"/>
        <v>0</v>
      </c>
      <c r="GP323">
        <f t="shared" si="304"/>
        <v>0</v>
      </c>
      <c r="GR323">
        <v>0</v>
      </c>
      <c r="GS323">
        <v>3</v>
      </c>
      <c r="GT323">
        <v>0</v>
      </c>
      <c r="GU323" t="s">
        <v>3</v>
      </c>
      <c r="GV323">
        <f t="shared" si="305"/>
        <v>0</v>
      </c>
      <c r="GW323">
        <v>1</v>
      </c>
      <c r="GX323">
        <f t="shared" si="306"/>
        <v>0</v>
      </c>
      <c r="HA323">
        <v>0</v>
      </c>
      <c r="HB323">
        <v>0</v>
      </c>
      <c r="IK323">
        <v>0</v>
      </c>
    </row>
    <row r="324" spans="1:245">
      <c r="A324">
        <v>17</v>
      </c>
      <c r="B324">
        <v>1</v>
      </c>
      <c r="E324" t="s">
        <v>198</v>
      </c>
      <c r="F324" t="s">
        <v>144</v>
      </c>
      <c r="G324" t="s">
        <v>145</v>
      </c>
      <c r="H324" t="s">
        <v>134</v>
      </c>
      <c r="I324">
        <f>ROUND(1,2)</f>
        <v>1</v>
      </c>
      <c r="J324">
        <v>0</v>
      </c>
      <c r="O324">
        <f t="shared" si="274"/>
        <v>2631.91</v>
      </c>
      <c r="P324">
        <f t="shared" si="275"/>
        <v>2631.91</v>
      </c>
      <c r="Q324">
        <f t="shared" si="276"/>
        <v>0</v>
      </c>
      <c r="R324">
        <f t="shared" si="277"/>
        <v>0</v>
      </c>
      <c r="S324">
        <f t="shared" si="278"/>
        <v>0</v>
      </c>
      <c r="T324">
        <f t="shared" si="279"/>
        <v>0</v>
      </c>
      <c r="U324">
        <f t="shared" si="280"/>
        <v>0</v>
      </c>
      <c r="V324">
        <f t="shared" si="281"/>
        <v>0</v>
      </c>
      <c r="W324">
        <f t="shared" si="282"/>
        <v>0</v>
      </c>
      <c r="X324">
        <f t="shared" si="283"/>
        <v>0</v>
      </c>
      <c r="Y324">
        <f t="shared" si="283"/>
        <v>0</v>
      </c>
      <c r="AA324">
        <v>38216760</v>
      </c>
      <c r="AB324">
        <f t="shared" si="284"/>
        <v>2631.91</v>
      </c>
      <c r="AC324">
        <f t="shared" si="285"/>
        <v>2631.91</v>
      </c>
      <c r="AD324">
        <f t="shared" si="286"/>
        <v>0</v>
      </c>
      <c r="AE324">
        <f t="shared" si="287"/>
        <v>0</v>
      </c>
      <c r="AF324">
        <f t="shared" si="287"/>
        <v>0</v>
      </c>
      <c r="AG324">
        <f t="shared" si="288"/>
        <v>0</v>
      </c>
      <c r="AH324">
        <f t="shared" si="289"/>
        <v>0</v>
      </c>
      <c r="AI324">
        <f t="shared" si="289"/>
        <v>0</v>
      </c>
      <c r="AJ324">
        <f t="shared" si="290"/>
        <v>0</v>
      </c>
      <c r="AK324">
        <v>2631.91</v>
      </c>
      <c r="AL324">
        <v>2631.91</v>
      </c>
      <c r="AM324">
        <v>0</v>
      </c>
      <c r="AN324">
        <v>0</v>
      </c>
      <c r="AO324">
        <v>0</v>
      </c>
      <c r="AP324">
        <v>0</v>
      </c>
      <c r="AQ324">
        <v>0</v>
      </c>
      <c r="AR324">
        <v>0</v>
      </c>
      <c r="AS324">
        <v>0</v>
      </c>
      <c r="AT324">
        <v>0</v>
      </c>
      <c r="AU324">
        <v>0</v>
      </c>
      <c r="AV324">
        <v>1</v>
      </c>
      <c r="AW324">
        <v>1</v>
      </c>
      <c r="AZ324">
        <v>1</v>
      </c>
      <c r="BA324">
        <v>1</v>
      </c>
      <c r="BB324">
        <v>1</v>
      </c>
      <c r="BC324">
        <v>1</v>
      </c>
      <c r="BD324" t="s">
        <v>3</v>
      </c>
      <c r="BE324" t="s">
        <v>3</v>
      </c>
      <c r="BF324" t="s">
        <v>3</v>
      </c>
      <c r="BG324" t="s">
        <v>3</v>
      </c>
      <c r="BH324">
        <v>3</v>
      </c>
      <c r="BI324">
        <v>3</v>
      </c>
      <c r="BJ324" t="s">
        <v>146</v>
      </c>
      <c r="BM324">
        <v>600001</v>
      </c>
      <c r="BN324">
        <v>0</v>
      </c>
      <c r="BO324" t="s">
        <v>3</v>
      </c>
      <c r="BP324">
        <v>0</v>
      </c>
      <c r="BQ324">
        <v>5</v>
      </c>
      <c r="BR324">
        <v>0</v>
      </c>
      <c r="BS324">
        <v>1</v>
      </c>
      <c r="BT324">
        <v>1</v>
      </c>
      <c r="BU324">
        <v>1</v>
      </c>
      <c r="BV324">
        <v>1</v>
      </c>
      <c r="BW324">
        <v>1</v>
      </c>
      <c r="BX324">
        <v>1</v>
      </c>
      <c r="BY324" t="s">
        <v>3</v>
      </c>
      <c r="BZ324">
        <v>0</v>
      </c>
      <c r="CA324">
        <v>0</v>
      </c>
      <c r="CF324">
        <v>0</v>
      </c>
      <c r="CG324">
        <v>0</v>
      </c>
      <c r="CM324">
        <v>0</v>
      </c>
      <c r="CN324" t="s">
        <v>3</v>
      </c>
      <c r="CO324">
        <v>0</v>
      </c>
      <c r="CP324">
        <f t="shared" si="291"/>
        <v>2631.91</v>
      </c>
      <c r="CQ324">
        <f t="shared" si="292"/>
        <v>2631.91</v>
      </c>
      <c r="CR324">
        <f t="shared" si="293"/>
        <v>0</v>
      </c>
      <c r="CS324">
        <f t="shared" si="294"/>
        <v>0</v>
      </c>
      <c r="CT324">
        <f t="shared" si="295"/>
        <v>0</v>
      </c>
      <c r="CU324">
        <f t="shared" si="296"/>
        <v>0</v>
      </c>
      <c r="CV324">
        <f t="shared" si="296"/>
        <v>0</v>
      </c>
      <c r="CW324">
        <f t="shared" si="296"/>
        <v>0</v>
      </c>
      <c r="CX324">
        <f t="shared" si="296"/>
        <v>0</v>
      </c>
      <c r="CY324">
        <f t="shared" si="297"/>
        <v>0</v>
      </c>
      <c r="CZ324">
        <f t="shared" si="298"/>
        <v>0</v>
      </c>
      <c r="DC324" t="s">
        <v>3</v>
      </c>
      <c r="DD324" t="s">
        <v>3</v>
      </c>
      <c r="DE324" t="s">
        <v>3</v>
      </c>
      <c r="DF324" t="s">
        <v>3</v>
      </c>
      <c r="DG324" t="s">
        <v>3</v>
      </c>
      <c r="DH324" t="s">
        <v>3</v>
      </c>
      <c r="DI324" t="s">
        <v>3</v>
      </c>
      <c r="DJ324" t="s">
        <v>3</v>
      </c>
      <c r="DK324" t="s">
        <v>3</v>
      </c>
      <c r="DL324" t="s">
        <v>3</v>
      </c>
      <c r="DM324" t="s">
        <v>3</v>
      </c>
      <c r="DN324">
        <v>0</v>
      </c>
      <c r="DO324">
        <v>0</v>
      </c>
      <c r="DP324">
        <v>1</v>
      </c>
      <c r="DQ324">
        <v>1</v>
      </c>
      <c r="DU324">
        <v>1010</v>
      </c>
      <c r="DV324" t="s">
        <v>134</v>
      </c>
      <c r="DW324" t="s">
        <v>134</v>
      </c>
      <c r="DX324">
        <v>1</v>
      </c>
      <c r="EE324">
        <v>36773542</v>
      </c>
      <c r="EF324">
        <v>5</v>
      </c>
      <c r="EG324" t="s">
        <v>136</v>
      </c>
      <c r="EH324">
        <v>0</v>
      </c>
      <c r="EI324" t="s">
        <v>3</v>
      </c>
      <c r="EJ324">
        <v>3</v>
      </c>
      <c r="EK324">
        <v>600001</v>
      </c>
      <c r="EL324" t="s">
        <v>137</v>
      </c>
      <c r="EM324" t="s">
        <v>138</v>
      </c>
      <c r="EO324" t="s">
        <v>3</v>
      </c>
      <c r="EQ324">
        <v>0</v>
      </c>
      <c r="ER324">
        <v>2631.91</v>
      </c>
      <c r="ES324">
        <v>2631.91</v>
      </c>
      <c r="ET324">
        <v>0</v>
      </c>
      <c r="EU324">
        <v>0</v>
      </c>
      <c r="EV324">
        <v>0</v>
      </c>
      <c r="EW324">
        <v>0</v>
      </c>
      <c r="EX324">
        <v>0</v>
      </c>
      <c r="EY324">
        <v>0</v>
      </c>
      <c r="FQ324">
        <v>0</v>
      </c>
      <c r="FR324">
        <f t="shared" si="299"/>
        <v>2631.91</v>
      </c>
      <c r="FS324">
        <v>0</v>
      </c>
      <c r="FX324">
        <v>0</v>
      </c>
      <c r="FY324">
        <v>0</v>
      </c>
      <c r="GA324" t="s">
        <v>3</v>
      </c>
      <c r="GD324">
        <v>0</v>
      </c>
      <c r="GF324">
        <v>-1080201888</v>
      </c>
      <c r="GG324">
        <v>2</v>
      </c>
      <c r="GH324">
        <v>1</v>
      </c>
      <c r="GI324">
        <v>-2</v>
      </c>
      <c r="GJ324">
        <v>0</v>
      </c>
      <c r="GK324">
        <f>ROUND(R324*(R12)/100,2)</f>
        <v>0</v>
      </c>
      <c r="GL324">
        <f t="shared" si="300"/>
        <v>0</v>
      </c>
      <c r="GM324">
        <f t="shared" si="301"/>
        <v>2631.91</v>
      </c>
      <c r="GN324">
        <f t="shared" si="302"/>
        <v>0</v>
      </c>
      <c r="GO324">
        <f t="shared" si="303"/>
        <v>0</v>
      </c>
      <c r="GP324">
        <f t="shared" si="304"/>
        <v>0</v>
      </c>
      <c r="GR324">
        <v>0</v>
      </c>
      <c r="GS324">
        <v>3</v>
      </c>
      <c r="GT324">
        <v>0</v>
      </c>
      <c r="GU324" t="s">
        <v>3</v>
      </c>
      <c r="GV324">
        <f t="shared" si="305"/>
        <v>0</v>
      </c>
      <c r="GW324">
        <v>1</v>
      </c>
      <c r="GX324">
        <f t="shared" si="306"/>
        <v>0</v>
      </c>
      <c r="HA324">
        <v>0</v>
      </c>
      <c r="HB324">
        <v>0</v>
      </c>
      <c r="IK324">
        <v>0</v>
      </c>
    </row>
    <row r="325" spans="1:245">
      <c r="A325">
        <v>17</v>
      </c>
      <c r="B325">
        <v>1</v>
      </c>
      <c r="E325" t="s">
        <v>199</v>
      </c>
      <c r="F325" t="s">
        <v>148</v>
      </c>
      <c r="G325" t="s">
        <v>149</v>
      </c>
      <c r="H325" t="s">
        <v>150</v>
      </c>
      <c r="I325">
        <v>3.1199999999999999E-3</v>
      </c>
      <c r="J325">
        <v>0</v>
      </c>
      <c r="O325">
        <f t="shared" si="274"/>
        <v>19.22</v>
      </c>
      <c r="P325">
        <f t="shared" si="275"/>
        <v>19.22</v>
      </c>
      <c r="Q325">
        <f t="shared" si="276"/>
        <v>0</v>
      </c>
      <c r="R325">
        <f t="shared" si="277"/>
        <v>0</v>
      </c>
      <c r="S325">
        <f t="shared" si="278"/>
        <v>0</v>
      </c>
      <c r="T325">
        <f t="shared" si="279"/>
        <v>0</v>
      </c>
      <c r="U325">
        <f t="shared" si="280"/>
        <v>0</v>
      </c>
      <c r="V325">
        <f t="shared" si="281"/>
        <v>0</v>
      </c>
      <c r="W325">
        <f t="shared" si="282"/>
        <v>0</v>
      </c>
      <c r="X325">
        <f t="shared" si="283"/>
        <v>0</v>
      </c>
      <c r="Y325">
        <f t="shared" si="283"/>
        <v>0</v>
      </c>
      <c r="AA325">
        <v>38216760</v>
      </c>
      <c r="AB325">
        <f t="shared" si="284"/>
        <v>6159.22</v>
      </c>
      <c r="AC325">
        <f t="shared" si="285"/>
        <v>6159.22</v>
      </c>
      <c r="AD325">
        <f t="shared" si="286"/>
        <v>0</v>
      </c>
      <c r="AE325">
        <f t="shared" si="287"/>
        <v>0</v>
      </c>
      <c r="AF325">
        <f t="shared" si="287"/>
        <v>0</v>
      </c>
      <c r="AG325">
        <f t="shared" si="288"/>
        <v>0</v>
      </c>
      <c r="AH325">
        <f t="shared" si="289"/>
        <v>0</v>
      </c>
      <c r="AI325">
        <f t="shared" si="289"/>
        <v>0</v>
      </c>
      <c r="AJ325">
        <f t="shared" si="290"/>
        <v>0</v>
      </c>
      <c r="AK325">
        <v>6159.22</v>
      </c>
      <c r="AL325">
        <v>6159.22</v>
      </c>
      <c r="AM325">
        <v>0</v>
      </c>
      <c r="AN325">
        <v>0</v>
      </c>
      <c r="AO325">
        <v>0</v>
      </c>
      <c r="AP325">
        <v>0</v>
      </c>
      <c r="AQ325">
        <v>0</v>
      </c>
      <c r="AR325">
        <v>0</v>
      </c>
      <c r="AS325">
        <v>0</v>
      </c>
      <c r="AT325">
        <v>0</v>
      </c>
      <c r="AU325">
        <v>0</v>
      </c>
      <c r="AV325">
        <v>1</v>
      </c>
      <c r="AW325">
        <v>1</v>
      </c>
      <c r="AZ325">
        <v>1</v>
      </c>
      <c r="BA325">
        <v>1</v>
      </c>
      <c r="BB325">
        <v>1</v>
      </c>
      <c r="BC325">
        <v>1</v>
      </c>
      <c r="BD325" t="s">
        <v>3</v>
      </c>
      <c r="BE325" t="s">
        <v>3</v>
      </c>
      <c r="BF325" t="s">
        <v>3</v>
      </c>
      <c r="BG325" t="s">
        <v>3</v>
      </c>
      <c r="BH325">
        <v>3</v>
      </c>
      <c r="BI325">
        <v>1</v>
      </c>
      <c r="BJ325" t="s">
        <v>151</v>
      </c>
      <c r="BM325">
        <v>500001</v>
      </c>
      <c r="BN325">
        <v>0</v>
      </c>
      <c r="BO325" t="s">
        <v>3</v>
      </c>
      <c r="BP325">
        <v>0</v>
      </c>
      <c r="BQ325">
        <v>8</v>
      </c>
      <c r="BR325">
        <v>0</v>
      </c>
      <c r="BS325">
        <v>1</v>
      </c>
      <c r="BT325">
        <v>1</v>
      </c>
      <c r="BU325">
        <v>1</v>
      </c>
      <c r="BV325">
        <v>1</v>
      </c>
      <c r="BW325">
        <v>1</v>
      </c>
      <c r="BX325">
        <v>1</v>
      </c>
      <c r="BY325" t="s">
        <v>3</v>
      </c>
      <c r="BZ325">
        <v>0</v>
      </c>
      <c r="CA325">
        <v>0</v>
      </c>
      <c r="CF325">
        <v>0</v>
      </c>
      <c r="CG325">
        <v>0</v>
      </c>
      <c r="CM325">
        <v>0</v>
      </c>
      <c r="CN325" t="s">
        <v>3</v>
      </c>
      <c r="CO325">
        <v>0</v>
      </c>
      <c r="CP325">
        <f t="shared" si="291"/>
        <v>19.22</v>
      </c>
      <c r="CQ325">
        <f t="shared" si="292"/>
        <v>6159.22</v>
      </c>
      <c r="CR325">
        <f t="shared" si="293"/>
        <v>0</v>
      </c>
      <c r="CS325">
        <f t="shared" si="294"/>
        <v>0</v>
      </c>
      <c r="CT325">
        <f t="shared" si="295"/>
        <v>0</v>
      </c>
      <c r="CU325">
        <f t="shared" si="296"/>
        <v>0</v>
      </c>
      <c r="CV325">
        <f t="shared" si="296"/>
        <v>0</v>
      </c>
      <c r="CW325">
        <f t="shared" si="296"/>
        <v>0</v>
      </c>
      <c r="CX325">
        <f t="shared" si="296"/>
        <v>0</v>
      </c>
      <c r="CY325">
        <f t="shared" si="297"/>
        <v>0</v>
      </c>
      <c r="CZ325">
        <f t="shared" si="298"/>
        <v>0</v>
      </c>
      <c r="DC325" t="s">
        <v>3</v>
      </c>
      <c r="DD325" t="s">
        <v>3</v>
      </c>
      <c r="DE325" t="s">
        <v>3</v>
      </c>
      <c r="DF325" t="s">
        <v>3</v>
      </c>
      <c r="DG325" t="s">
        <v>3</v>
      </c>
      <c r="DH325" t="s">
        <v>3</v>
      </c>
      <c r="DI325" t="s">
        <v>3</v>
      </c>
      <c r="DJ325" t="s">
        <v>3</v>
      </c>
      <c r="DK325" t="s">
        <v>3</v>
      </c>
      <c r="DL325" t="s">
        <v>3</v>
      </c>
      <c r="DM325" t="s">
        <v>3</v>
      </c>
      <c r="DN325">
        <v>0</v>
      </c>
      <c r="DO325">
        <v>0</v>
      </c>
      <c r="DP325">
        <v>1</v>
      </c>
      <c r="DQ325">
        <v>1</v>
      </c>
      <c r="DU325">
        <v>1009</v>
      </c>
      <c r="DV325" t="s">
        <v>150</v>
      </c>
      <c r="DW325" t="s">
        <v>150</v>
      </c>
      <c r="DX325">
        <v>1000</v>
      </c>
      <c r="EE325">
        <v>36773540</v>
      </c>
      <c r="EF325">
        <v>8</v>
      </c>
      <c r="EG325" t="s">
        <v>152</v>
      </c>
      <c r="EH325">
        <v>0</v>
      </c>
      <c r="EI325" t="s">
        <v>3</v>
      </c>
      <c r="EJ325">
        <v>1</v>
      </c>
      <c r="EK325">
        <v>500001</v>
      </c>
      <c r="EL325" t="s">
        <v>153</v>
      </c>
      <c r="EM325" t="s">
        <v>154</v>
      </c>
      <c r="EO325" t="s">
        <v>3</v>
      </c>
      <c r="EQ325">
        <v>0</v>
      </c>
      <c r="ER325">
        <v>6159.22</v>
      </c>
      <c r="ES325">
        <v>6159.22</v>
      </c>
      <c r="ET325">
        <v>0</v>
      </c>
      <c r="EU325">
        <v>0</v>
      </c>
      <c r="EV325">
        <v>0</v>
      </c>
      <c r="EW325">
        <v>0</v>
      </c>
      <c r="EX325">
        <v>0</v>
      </c>
      <c r="EY325">
        <v>0</v>
      </c>
      <c r="FQ325">
        <v>0</v>
      </c>
      <c r="FR325">
        <f t="shared" si="299"/>
        <v>0</v>
      </c>
      <c r="FS325">
        <v>0</v>
      </c>
      <c r="FX325">
        <v>0</v>
      </c>
      <c r="FY325">
        <v>0</v>
      </c>
      <c r="GA325" t="s">
        <v>3</v>
      </c>
      <c r="GD325">
        <v>0</v>
      </c>
      <c r="GF325">
        <v>-1542236543</v>
      </c>
      <c r="GG325">
        <v>2</v>
      </c>
      <c r="GH325">
        <v>1</v>
      </c>
      <c r="GI325">
        <v>-2</v>
      </c>
      <c r="GJ325">
        <v>0</v>
      </c>
      <c r="GK325">
        <f>ROUND(R325*(R12)/100,2)</f>
        <v>0</v>
      </c>
      <c r="GL325">
        <f t="shared" si="300"/>
        <v>0</v>
      </c>
      <c r="GM325">
        <f t="shared" si="301"/>
        <v>19.22</v>
      </c>
      <c r="GN325">
        <f t="shared" si="302"/>
        <v>19.22</v>
      </c>
      <c r="GO325">
        <f t="shared" si="303"/>
        <v>0</v>
      </c>
      <c r="GP325">
        <f t="shared" si="304"/>
        <v>0</v>
      </c>
      <c r="GR325">
        <v>0</v>
      </c>
      <c r="GS325">
        <v>3</v>
      </c>
      <c r="GT325">
        <v>0</v>
      </c>
      <c r="GU325" t="s">
        <v>3</v>
      </c>
      <c r="GV325">
        <f t="shared" si="305"/>
        <v>0</v>
      </c>
      <c r="GW325">
        <v>1</v>
      </c>
      <c r="GX325">
        <f t="shared" si="306"/>
        <v>0</v>
      </c>
      <c r="HA325">
        <v>0</v>
      </c>
      <c r="HB325">
        <v>0</v>
      </c>
      <c r="IK325">
        <v>0</v>
      </c>
    </row>
    <row r="326" spans="1:245">
      <c r="A326">
        <v>17</v>
      </c>
      <c r="B326">
        <v>1</v>
      </c>
      <c r="E326" t="s">
        <v>200</v>
      </c>
      <c r="F326" t="s">
        <v>156</v>
      </c>
      <c r="G326" t="s">
        <v>157</v>
      </c>
      <c r="H326" t="s">
        <v>150</v>
      </c>
      <c r="I326">
        <v>1.1299999999999999E-3</v>
      </c>
      <c r="J326">
        <v>0</v>
      </c>
      <c r="O326">
        <f t="shared" si="274"/>
        <v>6.51</v>
      </c>
      <c r="P326">
        <f t="shared" si="275"/>
        <v>6.51</v>
      </c>
      <c r="Q326">
        <f t="shared" si="276"/>
        <v>0</v>
      </c>
      <c r="R326">
        <f t="shared" si="277"/>
        <v>0</v>
      </c>
      <c r="S326">
        <f t="shared" si="278"/>
        <v>0</v>
      </c>
      <c r="T326">
        <f t="shared" si="279"/>
        <v>0</v>
      </c>
      <c r="U326">
        <f t="shared" si="280"/>
        <v>0</v>
      </c>
      <c r="V326">
        <f t="shared" si="281"/>
        <v>0</v>
      </c>
      <c r="W326">
        <f t="shared" si="282"/>
        <v>0</v>
      </c>
      <c r="X326">
        <f t="shared" si="283"/>
        <v>0</v>
      </c>
      <c r="Y326">
        <f t="shared" si="283"/>
        <v>0</v>
      </c>
      <c r="AA326">
        <v>38216760</v>
      </c>
      <c r="AB326">
        <f t="shared" si="284"/>
        <v>5763</v>
      </c>
      <c r="AC326">
        <f t="shared" si="285"/>
        <v>5763</v>
      </c>
      <c r="AD326">
        <f t="shared" si="286"/>
        <v>0</v>
      </c>
      <c r="AE326">
        <f t="shared" si="287"/>
        <v>0</v>
      </c>
      <c r="AF326">
        <f t="shared" si="287"/>
        <v>0</v>
      </c>
      <c r="AG326">
        <f t="shared" si="288"/>
        <v>0</v>
      </c>
      <c r="AH326">
        <f t="shared" si="289"/>
        <v>0</v>
      </c>
      <c r="AI326">
        <f t="shared" si="289"/>
        <v>0</v>
      </c>
      <c r="AJ326">
        <f t="shared" si="290"/>
        <v>0</v>
      </c>
      <c r="AK326">
        <v>5763</v>
      </c>
      <c r="AL326">
        <v>5763</v>
      </c>
      <c r="AM326">
        <v>0</v>
      </c>
      <c r="AN326">
        <v>0</v>
      </c>
      <c r="AO326">
        <v>0</v>
      </c>
      <c r="AP326">
        <v>0</v>
      </c>
      <c r="AQ326">
        <v>0</v>
      </c>
      <c r="AR326">
        <v>0</v>
      </c>
      <c r="AS326">
        <v>0</v>
      </c>
      <c r="AT326">
        <v>0</v>
      </c>
      <c r="AU326">
        <v>0</v>
      </c>
      <c r="AV326">
        <v>1</v>
      </c>
      <c r="AW326">
        <v>1</v>
      </c>
      <c r="AZ326">
        <v>1</v>
      </c>
      <c r="BA326">
        <v>1</v>
      </c>
      <c r="BB326">
        <v>1</v>
      </c>
      <c r="BC326">
        <v>1</v>
      </c>
      <c r="BD326" t="s">
        <v>3</v>
      </c>
      <c r="BE326" t="s">
        <v>3</v>
      </c>
      <c r="BF326" t="s">
        <v>3</v>
      </c>
      <c r="BG326" t="s">
        <v>3</v>
      </c>
      <c r="BH326">
        <v>3</v>
      </c>
      <c r="BI326">
        <v>1</v>
      </c>
      <c r="BJ326" t="s">
        <v>158</v>
      </c>
      <c r="BM326">
        <v>500001</v>
      </c>
      <c r="BN326">
        <v>0</v>
      </c>
      <c r="BO326" t="s">
        <v>3</v>
      </c>
      <c r="BP326">
        <v>0</v>
      </c>
      <c r="BQ326">
        <v>8</v>
      </c>
      <c r="BR326">
        <v>0</v>
      </c>
      <c r="BS326">
        <v>1</v>
      </c>
      <c r="BT326">
        <v>1</v>
      </c>
      <c r="BU326">
        <v>1</v>
      </c>
      <c r="BV326">
        <v>1</v>
      </c>
      <c r="BW326">
        <v>1</v>
      </c>
      <c r="BX326">
        <v>1</v>
      </c>
      <c r="BY326" t="s">
        <v>3</v>
      </c>
      <c r="BZ326">
        <v>0</v>
      </c>
      <c r="CA326">
        <v>0</v>
      </c>
      <c r="CF326">
        <v>0</v>
      </c>
      <c r="CG326">
        <v>0</v>
      </c>
      <c r="CM326">
        <v>0</v>
      </c>
      <c r="CN326" t="s">
        <v>3</v>
      </c>
      <c r="CO326">
        <v>0</v>
      </c>
      <c r="CP326">
        <f t="shared" si="291"/>
        <v>6.51</v>
      </c>
      <c r="CQ326">
        <f t="shared" si="292"/>
        <v>5763</v>
      </c>
      <c r="CR326">
        <f t="shared" si="293"/>
        <v>0</v>
      </c>
      <c r="CS326">
        <f t="shared" si="294"/>
        <v>0</v>
      </c>
      <c r="CT326">
        <f t="shared" si="295"/>
        <v>0</v>
      </c>
      <c r="CU326">
        <f t="shared" si="296"/>
        <v>0</v>
      </c>
      <c r="CV326">
        <f t="shared" si="296"/>
        <v>0</v>
      </c>
      <c r="CW326">
        <f t="shared" si="296"/>
        <v>0</v>
      </c>
      <c r="CX326">
        <f t="shared" si="296"/>
        <v>0</v>
      </c>
      <c r="CY326">
        <f t="shared" si="297"/>
        <v>0</v>
      </c>
      <c r="CZ326">
        <f t="shared" si="298"/>
        <v>0</v>
      </c>
      <c r="DC326" t="s">
        <v>3</v>
      </c>
      <c r="DD326" t="s">
        <v>3</v>
      </c>
      <c r="DE326" t="s">
        <v>3</v>
      </c>
      <c r="DF326" t="s">
        <v>3</v>
      </c>
      <c r="DG326" t="s">
        <v>3</v>
      </c>
      <c r="DH326" t="s">
        <v>3</v>
      </c>
      <c r="DI326" t="s">
        <v>3</v>
      </c>
      <c r="DJ326" t="s">
        <v>3</v>
      </c>
      <c r="DK326" t="s">
        <v>3</v>
      </c>
      <c r="DL326" t="s">
        <v>3</v>
      </c>
      <c r="DM326" t="s">
        <v>3</v>
      </c>
      <c r="DN326">
        <v>0</v>
      </c>
      <c r="DO326">
        <v>0</v>
      </c>
      <c r="DP326">
        <v>1</v>
      </c>
      <c r="DQ326">
        <v>1</v>
      </c>
      <c r="DU326">
        <v>1009</v>
      </c>
      <c r="DV326" t="s">
        <v>150</v>
      </c>
      <c r="DW326" t="s">
        <v>150</v>
      </c>
      <c r="DX326">
        <v>1000</v>
      </c>
      <c r="EE326">
        <v>36773540</v>
      </c>
      <c r="EF326">
        <v>8</v>
      </c>
      <c r="EG326" t="s">
        <v>152</v>
      </c>
      <c r="EH326">
        <v>0</v>
      </c>
      <c r="EI326" t="s">
        <v>3</v>
      </c>
      <c r="EJ326">
        <v>1</v>
      </c>
      <c r="EK326">
        <v>500001</v>
      </c>
      <c r="EL326" t="s">
        <v>153</v>
      </c>
      <c r="EM326" t="s">
        <v>154</v>
      </c>
      <c r="EO326" t="s">
        <v>3</v>
      </c>
      <c r="EQ326">
        <v>0</v>
      </c>
      <c r="ER326">
        <v>5763</v>
      </c>
      <c r="ES326">
        <v>5763</v>
      </c>
      <c r="ET326">
        <v>0</v>
      </c>
      <c r="EU326">
        <v>0</v>
      </c>
      <c r="EV326">
        <v>0</v>
      </c>
      <c r="EW326">
        <v>0</v>
      </c>
      <c r="EX326">
        <v>0</v>
      </c>
      <c r="EY326">
        <v>0</v>
      </c>
      <c r="FQ326">
        <v>0</v>
      </c>
      <c r="FR326">
        <f t="shared" si="299"/>
        <v>0</v>
      </c>
      <c r="FS326">
        <v>0</v>
      </c>
      <c r="FX326">
        <v>0</v>
      </c>
      <c r="FY326">
        <v>0</v>
      </c>
      <c r="GA326" t="s">
        <v>3</v>
      </c>
      <c r="GD326">
        <v>0</v>
      </c>
      <c r="GF326">
        <v>-2125146360</v>
      </c>
      <c r="GG326">
        <v>2</v>
      </c>
      <c r="GH326">
        <v>1</v>
      </c>
      <c r="GI326">
        <v>-2</v>
      </c>
      <c r="GJ326">
        <v>0</v>
      </c>
      <c r="GK326">
        <f>ROUND(R326*(R12)/100,2)</f>
        <v>0</v>
      </c>
      <c r="GL326">
        <f t="shared" si="300"/>
        <v>0</v>
      </c>
      <c r="GM326">
        <f t="shared" si="301"/>
        <v>6.51</v>
      </c>
      <c r="GN326">
        <f t="shared" si="302"/>
        <v>6.51</v>
      </c>
      <c r="GO326">
        <f t="shared" si="303"/>
        <v>0</v>
      </c>
      <c r="GP326">
        <f t="shared" si="304"/>
        <v>0</v>
      </c>
      <c r="GR326">
        <v>0</v>
      </c>
      <c r="GS326">
        <v>3</v>
      </c>
      <c r="GT326">
        <v>0</v>
      </c>
      <c r="GU326" t="s">
        <v>3</v>
      </c>
      <c r="GV326">
        <f t="shared" si="305"/>
        <v>0</v>
      </c>
      <c r="GW326">
        <v>1</v>
      </c>
      <c r="GX326">
        <f t="shared" si="306"/>
        <v>0</v>
      </c>
      <c r="HA326">
        <v>0</v>
      </c>
      <c r="HB326">
        <v>0</v>
      </c>
      <c r="IK326">
        <v>0</v>
      </c>
    </row>
    <row r="328" spans="1:245">
      <c r="A328" s="2">
        <v>51</v>
      </c>
      <c r="B328" s="2">
        <f>B316</f>
        <v>1</v>
      </c>
      <c r="C328" s="2">
        <f>A316</f>
        <v>5</v>
      </c>
      <c r="D328" s="2">
        <f>ROW(A316)</f>
        <v>316</v>
      </c>
      <c r="E328" s="2"/>
      <c r="F328" s="2" t="str">
        <f>IF(F316&lt;&gt;"",F316,"")</f>
        <v>Новый подраздел</v>
      </c>
      <c r="G328" s="2" t="str">
        <f>IF(G316&lt;&gt;"",G316,"")</f>
        <v>2. Материалы, неучтенные ценником</v>
      </c>
      <c r="H328" s="2">
        <v>0</v>
      </c>
      <c r="I328" s="2"/>
      <c r="J328" s="2"/>
      <c r="K328" s="2"/>
      <c r="L328" s="2"/>
      <c r="M328" s="2"/>
      <c r="N328" s="2"/>
      <c r="O328" s="2">
        <f t="shared" ref="O328:T328" si="307">ROUND(AB328,2)</f>
        <v>4303.46</v>
      </c>
      <c r="P328" s="2">
        <f t="shared" si="307"/>
        <v>4303.46</v>
      </c>
      <c r="Q328" s="2">
        <f t="shared" si="307"/>
        <v>0</v>
      </c>
      <c r="R328" s="2">
        <f t="shared" si="307"/>
        <v>0</v>
      </c>
      <c r="S328" s="2">
        <f t="shared" si="307"/>
        <v>0</v>
      </c>
      <c r="T328" s="2">
        <f t="shared" si="307"/>
        <v>0</v>
      </c>
      <c r="U328" s="2">
        <f>AH328</f>
        <v>0</v>
      </c>
      <c r="V328" s="2">
        <f>AI328</f>
        <v>0</v>
      </c>
      <c r="W328" s="2">
        <f>ROUND(AJ328,2)</f>
        <v>0</v>
      </c>
      <c r="X328" s="2">
        <f>ROUND(AK328,2)</f>
        <v>0</v>
      </c>
      <c r="Y328" s="2">
        <f>ROUND(AL328,2)</f>
        <v>0</v>
      </c>
      <c r="Z328" s="2"/>
      <c r="AA328" s="2"/>
      <c r="AB328" s="2">
        <f>ROUND(SUMIF(AA320:AA326,"=38216760",O320:O326),2)</f>
        <v>4303.46</v>
      </c>
      <c r="AC328" s="2">
        <f>ROUND(SUMIF(AA320:AA326,"=38216760",P320:P326),2)</f>
        <v>4303.46</v>
      </c>
      <c r="AD328" s="2">
        <f>ROUND(SUMIF(AA320:AA326,"=38216760",Q320:Q326),2)</f>
        <v>0</v>
      </c>
      <c r="AE328" s="2">
        <f>ROUND(SUMIF(AA320:AA326,"=38216760",R320:R326),2)</f>
        <v>0</v>
      </c>
      <c r="AF328" s="2">
        <f>ROUND(SUMIF(AA320:AA326,"=38216760",S320:S326),2)</f>
        <v>0</v>
      </c>
      <c r="AG328" s="2">
        <f>ROUND(SUMIF(AA320:AA326,"=38216760",T320:T326),2)</f>
        <v>0</v>
      </c>
      <c r="AH328" s="2">
        <f>SUMIF(AA320:AA326,"=38216760",U320:U326)</f>
        <v>0</v>
      </c>
      <c r="AI328" s="2">
        <f>SUMIF(AA320:AA326,"=38216760",V320:V326)</f>
        <v>0</v>
      </c>
      <c r="AJ328" s="2">
        <f>ROUND(SUMIF(AA320:AA326,"=38216760",W320:W326),2)</f>
        <v>0</v>
      </c>
      <c r="AK328" s="2">
        <f>ROUND(SUMIF(AA320:AA326,"=38216760",X320:X326),2)</f>
        <v>0</v>
      </c>
      <c r="AL328" s="2">
        <f>ROUND(SUMIF(AA320:AA326,"=38216760",Y320:Y326),2)</f>
        <v>0</v>
      </c>
      <c r="AM328" s="2"/>
      <c r="AN328" s="2"/>
      <c r="AO328" s="2">
        <f t="shared" ref="AO328:BC328" si="308">ROUND(BX328,2)</f>
        <v>0</v>
      </c>
      <c r="AP328" s="2">
        <f t="shared" si="308"/>
        <v>3895.2</v>
      </c>
      <c r="AQ328" s="2">
        <f t="shared" si="308"/>
        <v>0</v>
      </c>
      <c r="AR328" s="2">
        <f t="shared" si="308"/>
        <v>4303.46</v>
      </c>
      <c r="AS328" s="2">
        <f t="shared" si="308"/>
        <v>25.73</v>
      </c>
      <c r="AT328" s="2">
        <f t="shared" si="308"/>
        <v>382.53</v>
      </c>
      <c r="AU328" s="2">
        <f t="shared" si="308"/>
        <v>0</v>
      </c>
      <c r="AV328" s="2">
        <f t="shared" si="308"/>
        <v>4303.46</v>
      </c>
      <c r="AW328" s="2">
        <f t="shared" si="308"/>
        <v>408.26</v>
      </c>
      <c r="AX328" s="2">
        <f t="shared" si="308"/>
        <v>0</v>
      </c>
      <c r="AY328" s="2">
        <f t="shared" si="308"/>
        <v>408.26</v>
      </c>
      <c r="AZ328" s="2">
        <f t="shared" si="308"/>
        <v>3895.2</v>
      </c>
      <c r="BA328" s="2">
        <f t="shared" si="308"/>
        <v>0</v>
      </c>
      <c r="BB328" s="2">
        <f t="shared" si="308"/>
        <v>0</v>
      </c>
      <c r="BC328" s="2">
        <f t="shared" si="308"/>
        <v>0</v>
      </c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>
        <f>ROUND(SUMIF(AA320:AA326,"=38216760",FQ320:FQ326),2)</f>
        <v>0</v>
      </c>
      <c r="BY328" s="2">
        <f>ROUND(SUMIF(AA320:AA326,"=38216760",FR320:FR326),2)</f>
        <v>3895.2</v>
      </c>
      <c r="BZ328" s="2">
        <f>ROUND(SUMIF(AA320:AA326,"=38216760",GL320:GL326),2)</f>
        <v>0</v>
      </c>
      <c r="CA328" s="2">
        <f>ROUND(SUMIF(AA320:AA326,"=38216760",GM320:GM326),2)</f>
        <v>4303.46</v>
      </c>
      <c r="CB328" s="2">
        <f>ROUND(SUMIF(AA320:AA326,"=38216760",GN320:GN326),2)</f>
        <v>25.73</v>
      </c>
      <c r="CC328" s="2">
        <f>ROUND(SUMIF(AA320:AA326,"=38216760",GO320:GO326),2)</f>
        <v>382.53</v>
      </c>
      <c r="CD328" s="2">
        <f>ROUND(SUMIF(AA320:AA326,"=38216760",GP320:GP326),2)</f>
        <v>0</v>
      </c>
      <c r="CE328" s="2">
        <f>AC328-BX328</f>
        <v>4303.46</v>
      </c>
      <c r="CF328" s="2">
        <f>AC328-BY328</f>
        <v>408.26000000000022</v>
      </c>
      <c r="CG328" s="2">
        <f>BX328-BZ328</f>
        <v>0</v>
      </c>
      <c r="CH328" s="2">
        <f>AC328-BX328-BY328+BZ328</f>
        <v>408.26000000000022</v>
      </c>
      <c r="CI328" s="2">
        <f>BY328-BZ328</f>
        <v>3895.2</v>
      </c>
      <c r="CJ328" s="2">
        <f>ROUND(SUMIF(AA320:AA326,"=38216760",GX320:GX326),2)</f>
        <v>0</v>
      </c>
      <c r="CK328" s="2">
        <f>ROUND(SUMIF(AA320:AA326,"=38216760",GY320:GY326),2)</f>
        <v>0</v>
      </c>
      <c r="CL328" s="2">
        <f>ROUND(SUMIF(AA320:AA326,"=38216760",GZ320:GZ326),2)</f>
        <v>0</v>
      </c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>
        <v>0</v>
      </c>
    </row>
    <row r="330" spans="1:245">
      <c r="A330" s="4">
        <v>50</v>
      </c>
      <c r="B330" s="4">
        <v>0</v>
      </c>
      <c r="C330" s="4">
        <v>0</v>
      </c>
      <c r="D330" s="4">
        <v>1</v>
      </c>
      <c r="E330" s="4">
        <v>201</v>
      </c>
      <c r="F330" s="4">
        <f>ROUND(Source!O328,O330)</f>
        <v>4303.46</v>
      </c>
      <c r="G330" s="4" t="s">
        <v>62</v>
      </c>
      <c r="H330" s="4" t="s">
        <v>63</v>
      </c>
      <c r="I330" s="4"/>
      <c r="J330" s="4"/>
      <c r="K330" s="4">
        <v>201</v>
      </c>
      <c r="L330" s="4">
        <v>1</v>
      </c>
      <c r="M330" s="4">
        <v>3</v>
      </c>
      <c r="N330" s="4" t="s">
        <v>3</v>
      </c>
      <c r="O330" s="4">
        <v>2</v>
      </c>
      <c r="P330" s="4"/>
      <c r="Q330" s="4"/>
      <c r="R330" s="4"/>
      <c r="S330" s="4"/>
      <c r="T330" s="4"/>
      <c r="U330" s="4"/>
      <c r="V330" s="4"/>
      <c r="W330" s="4"/>
    </row>
    <row r="331" spans="1:245">
      <c r="A331" s="4">
        <v>50</v>
      </c>
      <c r="B331" s="4">
        <v>0</v>
      </c>
      <c r="C331" s="4">
        <v>0</v>
      </c>
      <c r="D331" s="4">
        <v>1</v>
      </c>
      <c r="E331" s="4">
        <v>202</v>
      </c>
      <c r="F331" s="4">
        <f>ROUND(Source!P328,O331)</f>
        <v>4303.46</v>
      </c>
      <c r="G331" s="4" t="s">
        <v>64</v>
      </c>
      <c r="H331" s="4" t="s">
        <v>65</v>
      </c>
      <c r="I331" s="4"/>
      <c r="J331" s="4"/>
      <c r="K331" s="4">
        <v>202</v>
      </c>
      <c r="L331" s="4">
        <v>2</v>
      </c>
      <c r="M331" s="4">
        <v>3</v>
      </c>
      <c r="N331" s="4" t="s">
        <v>3</v>
      </c>
      <c r="O331" s="4">
        <v>2</v>
      </c>
      <c r="P331" s="4"/>
      <c r="Q331" s="4"/>
      <c r="R331" s="4"/>
      <c r="S331" s="4"/>
      <c r="T331" s="4"/>
      <c r="U331" s="4"/>
      <c r="V331" s="4"/>
      <c r="W331" s="4"/>
    </row>
    <row r="332" spans="1:245">
      <c r="A332" s="4">
        <v>50</v>
      </c>
      <c r="B332" s="4">
        <v>0</v>
      </c>
      <c r="C332" s="4">
        <v>0</v>
      </c>
      <c r="D332" s="4">
        <v>1</v>
      </c>
      <c r="E332" s="4">
        <v>222</v>
      </c>
      <c r="F332" s="4">
        <f>ROUND(Source!AO328,O332)</f>
        <v>0</v>
      </c>
      <c r="G332" s="4" t="s">
        <v>66</v>
      </c>
      <c r="H332" s="4" t="s">
        <v>67</v>
      </c>
      <c r="I332" s="4"/>
      <c r="J332" s="4"/>
      <c r="K332" s="4">
        <v>222</v>
      </c>
      <c r="L332" s="4">
        <v>3</v>
      </c>
      <c r="M332" s="4">
        <v>3</v>
      </c>
      <c r="N332" s="4" t="s">
        <v>3</v>
      </c>
      <c r="O332" s="4">
        <v>2</v>
      </c>
      <c r="P332" s="4"/>
      <c r="Q332" s="4"/>
      <c r="R332" s="4"/>
      <c r="S332" s="4"/>
      <c r="T332" s="4"/>
      <c r="U332" s="4"/>
      <c r="V332" s="4"/>
      <c r="W332" s="4"/>
    </row>
    <row r="333" spans="1:245">
      <c r="A333" s="4">
        <v>50</v>
      </c>
      <c r="B333" s="4">
        <v>0</v>
      </c>
      <c r="C333" s="4">
        <v>0</v>
      </c>
      <c r="D333" s="4">
        <v>1</v>
      </c>
      <c r="E333" s="4">
        <v>225</v>
      </c>
      <c r="F333" s="4">
        <f>ROUND(Source!AV328,O333)</f>
        <v>4303.46</v>
      </c>
      <c r="G333" s="4" t="s">
        <v>68</v>
      </c>
      <c r="H333" s="4" t="s">
        <v>69</v>
      </c>
      <c r="I333" s="4"/>
      <c r="J333" s="4"/>
      <c r="K333" s="4">
        <v>225</v>
      </c>
      <c r="L333" s="4">
        <v>4</v>
      </c>
      <c r="M333" s="4">
        <v>3</v>
      </c>
      <c r="N333" s="4" t="s">
        <v>3</v>
      </c>
      <c r="O333" s="4">
        <v>2</v>
      </c>
      <c r="P333" s="4"/>
      <c r="Q333" s="4"/>
      <c r="R333" s="4"/>
      <c r="S333" s="4"/>
      <c r="T333" s="4"/>
      <c r="U333" s="4"/>
      <c r="V333" s="4"/>
      <c r="W333" s="4"/>
    </row>
    <row r="334" spans="1:245">
      <c r="A334" s="4">
        <v>50</v>
      </c>
      <c r="B334" s="4">
        <v>0</v>
      </c>
      <c r="C334" s="4">
        <v>0</v>
      </c>
      <c r="D334" s="4">
        <v>1</v>
      </c>
      <c r="E334" s="4">
        <v>226</v>
      </c>
      <c r="F334" s="4">
        <f>ROUND(Source!AW328,O334)</f>
        <v>408.26</v>
      </c>
      <c r="G334" s="4" t="s">
        <v>70</v>
      </c>
      <c r="H334" s="4" t="s">
        <v>71</v>
      </c>
      <c r="I334" s="4"/>
      <c r="J334" s="4"/>
      <c r="K334" s="4">
        <v>226</v>
      </c>
      <c r="L334" s="4">
        <v>5</v>
      </c>
      <c r="M334" s="4">
        <v>3</v>
      </c>
      <c r="N334" s="4" t="s">
        <v>3</v>
      </c>
      <c r="O334" s="4">
        <v>2</v>
      </c>
      <c r="P334" s="4"/>
      <c r="Q334" s="4"/>
      <c r="R334" s="4"/>
      <c r="S334" s="4"/>
      <c r="T334" s="4"/>
      <c r="U334" s="4"/>
      <c r="V334" s="4"/>
      <c r="W334" s="4"/>
    </row>
    <row r="335" spans="1:245">
      <c r="A335" s="4">
        <v>50</v>
      </c>
      <c r="B335" s="4">
        <v>0</v>
      </c>
      <c r="C335" s="4">
        <v>0</v>
      </c>
      <c r="D335" s="4">
        <v>1</v>
      </c>
      <c r="E335" s="4">
        <v>227</v>
      </c>
      <c r="F335" s="4">
        <f>ROUND(Source!AX328,O335)</f>
        <v>0</v>
      </c>
      <c r="G335" s="4" t="s">
        <v>72</v>
      </c>
      <c r="H335" s="4" t="s">
        <v>73</v>
      </c>
      <c r="I335" s="4"/>
      <c r="J335" s="4"/>
      <c r="K335" s="4">
        <v>227</v>
      </c>
      <c r="L335" s="4">
        <v>6</v>
      </c>
      <c r="M335" s="4">
        <v>3</v>
      </c>
      <c r="N335" s="4" t="s">
        <v>3</v>
      </c>
      <c r="O335" s="4">
        <v>2</v>
      </c>
      <c r="P335" s="4"/>
      <c r="Q335" s="4"/>
      <c r="R335" s="4"/>
      <c r="S335" s="4"/>
      <c r="T335" s="4"/>
      <c r="U335" s="4"/>
      <c r="V335" s="4"/>
      <c r="W335" s="4"/>
    </row>
    <row r="336" spans="1:245">
      <c r="A336" s="4">
        <v>50</v>
      </c>
      <c r="B336" s="4">
        <v>0</v>
      </c>
      <c r="C336" s="4">
        <v>0</v>
      </c>
      <c r="D336" s="4">
        <v>1</v>
      </c>
      <c r="E336" s="4">
        <v>228</v>
      </c>
      <c r="F336" s="4">
        <f>ROUND(Source!AY328,O336)</f>
        <v>408.26</v>
      </c>
      <c r="G336" s="4" t="s">
        <v>74</v>
      </c>
      <c r="H336" s="4" t="s">
        <v>75</v>
      </c>
      <c r="I336" s="4"/>
      <c r="J336" s="4"/>
      <c r="K336" s="4">
        <v>228</v>
      </c>
      <c r="L336" s="4">
        <v>7</v>
      </c>
      <c r="M336" s="4">
        <v>3</v>
      </c>
      <c r="N336" s="4" t="s">
        <v>3</v>
      </c>
      <c r="O336" s="4">
        <v>2</v>
      </c>
      <c r="P336" s="4"/>
      <c r="Q336" s="4"/>
      <c r="R336" s="4"/>
      <c r="S336" s="4"/>
      <c r="T336" s="4"/>
      <c r="U336" s="4"/>
      <c r="V336" s="4"/>
      <c r="W336" s="4"/>
    </row>
    <row r="337" spans="1:23">
      <c r="A337" s="4">
        <v>50</v>
      </c>
      <c r="B337" s="4">
        <v>0</v>
      </c>
      <c r="C337" s="4">
        <v>0</v>
      </c>
      <c r="D337" s="4">
        <v>1</v>
      </c>
      <c r="E337" s="4">
        <v>216</v>
      </c>
      <c r="F337" s="4">
        <f>ROUND(Source!AP328,O337)</f>
        <v>3895.2</v>
      </c>
      <c r="G337" s="4" t="s">
        <v>76</v>
      </c>
      <c r="H337" s="4" t="s">
        <v>77</v>
      </c>
      <c r="I337" s="4"/>
      <c r="J337" s="4"/>
      <c r="K337" s="4">
        <v>216</v>
      </c>
      <c r="L337" s="4">
        <v>8</v>
      </c>
      <c r="M337" s="4">
        <v>3</v>
      </c>
      <c r="N337" s="4" t="s">
        <v>3</v>
      </c>
      <c r="O337" s="4">
        <v>2</v>
      </c>
      <c r="P337" s="4"/>
      <c r="Q337" s="4"/>
      <c r="R337" s="4"/>
      <c r="S337" s="4"/>
      <c r="T337" s="4"/>
      <c r="U337" s="4"/>
      <c r="V337" s="4"/>
      <c r="W337" s="4"/>
    </row>
    <row r="338" spans="1:23">
      <c r="A338" s="4">
        <v>50</v>
      </c>
      <c r="B338" s="4">
        <v>0</v>
      </c>
      <c r="C338" s="4">
        <v>0</v>
      </c>
      <c r="D338" s="4">
        <v>1</v>
      </c>
      <c r="E338" s="4">
        <v>223</v>
      </c>
      <c r="F338" s="4">
        <f>ROUND(Source!AQ328,O338)</f>
        <v>0</v>
      </c>
      <c r="G338" s="4" t="s">
        <v>78</v>
      </c>
      <c r="H338" s="4" t="s">
        <v>79</v>
      </c>
      <c r="I338" s="4"/>
      <c r="J338" s="4"/>
      <c r="K338" s="4">
        <v>223</v>
      </c>
      <c r="L338" s="4">
        <v>9</v>
      </c>
      <c r="M338" s="4">
        <v>3</v>
      </c>
      <c r="N338" s="4" t="s">
        <v>3</v>
      </c>
      <c r="O338" s="4">
        <v>2</v>
      </c>
      <c r="P338" s="4"/>
      <c r="Q338" s="4"/>
      <c r="R338" s="4"/>
      <c r="S338" s="4"/>
      <c r="T338" s="4"/>
      <c r="U338" s="4"/>
      <c r="V338" s="4"/>
      <c r="W338" s="4"/>
    </row>
    <row r="339" spans="1:23">
      <c r="A339" s="4">
        <v>50</v>
      </c>
      <c r="B339" s="4">
        <v>0</v>
      </c>
      <c r="C339" s="4">
        <v>0</v>
      </c>
      <c r="D339" s="4">
        <v>1</v>
      </c>
      <c r="E339" s="4">
        <v>229</v>
      </c>
      <c r="F339" s="4">
        <f>ROUND(Source!AZ328,O339)</f>
        <v>3895.2</v>
      </c>
      <c r="G339" s="4" t="s">
        <v>80</v>
      </c>
      <c r="H339" s="4" t="s">
        <v>81</v>
      </c>
      <c r="I339" s="4"/>
      <c r="J339" s="4"/>
      <c r="K339" s="4">
        <v>229</v>
      </c>
      <c r="L339" s="4">
        <v>10</v>
      </c>
      <c r="M339" s="4">
        <v>3</v>
      </c>
      <c r="N339" s="4" t="s">
        <v>3</v>
      </c>
      <c r="O339" s="4">
        <v>2</v>
      </c>
      <c r="P339" s="4"/>
      <c r="Q339" s="4"/>
      <c r="R339" s="4"/>
      <c r="S339" s="4"/>
      <c r="T339" s="4"/>
      <c r="U339" s="4"/>
      <c r="V339" s="4"/>
      <c r="W339" s="4"/>
    </row>
    <row r="340" spans="1:23">
      <c r="A340" s="4">
        <v>50</v>
      </c>
      <c r="B340" s="4">
        <v>0</v>
      </c>
      <c r="C340" s="4">
        <v>0</v>
      </c>
      <c r="D340" s="4">
        <v>1</v>
      </c>
      <c r="E340" s="4">
        <v>203</v>
      </c>
      <c r="F340" s="4">
        <f>ROUND(Source!Q328,O340)</f>
        <v>0</v>
      </c>
      <c r="G340" s="4" t="s">
        <v>82</v>
      </c>
      <c r="H340" s="4" t="s">
        <v>83</v>
      </c>
      <c r="I340" s="4"/>
      <c r="J340" s="4"/>
      <c r="K340" s="4">
        <v>203</v>
      </c>
      <c r="L340" s="4">
        <v>11</v>
      </c>
      <c r="M340" s="4">
        <v>3</v>
      </c>
      <c r="N340" s="4" t="s">
        <v>3</v>
      </c>
      <c r="O340" s="4">
        <v>2</v>
      </c>
      <c r="P340" s="4"/>
      <c r="Q340" s="4"/>
      <c r="R340" s="4"/>
      <c r="S340" s="4"/>
      <c r="T340" s="4"/>
      <c r="U340" s="4"/>
      <c r="V340" s="4"/>
      <c r="W340" s="4"/>
    </row>
    <row r="341" spans="1:23">
      <c r="A341" s="4">
        <v>50</v>
      </c>
      <c r="B341" s="4">
        <v>0</v>
      </c>
      <c r="C341" s="4">
        <v>0</v>
      </c>
      <c r="D341" s="4">
        <v>1</v>
      </c>
      <c r="E341" s="4">
        <v>231</v>
      </c>
      <c r="F341" s="4">
        <f>ROUND(Source!BB328,O341)</f>
        <v>0</v>
      </c>
      <c r="G341" s="4" t="s">
        <v>84</v>
      </c>
      <c r="H341" s="4" t="s">
        <v>85</v>
      </c>
      <c r="I341" s="4"/>
      <c r="J341" s="4"/>
      <c r="K341" s="4">
        <v>231</v>
      </c>
      <c r="L341" s="4">
        <v>12</v>
      </c>
      <c r="M341" s="4">
        <v>3</v>
      </c>
      <c r="N341" s="4" t="s">
        <v>3</v>
      </c>
      <c r="O341" s="4">
        <v>2</v>
      </c>
      <c r="P341" s="4"/>
      <c r="Q341" s="4"/>
      <c r="R341" s="4"/>
      <c r="S341" s="4"/>
      <c r="T341" s="4"/>
      <c r="U341" s="4"/>
      <c r="V341" s="4"/>
      <c r="W341" s="4"/>
    </row>
    <row r="342" spans="1:23">
      <c r="A342" s="4">
        <v>50</v>
      </c>
      <c r="B342" s="4">
        <v>0</v>
      </c>
      <c r="C342" s="4">
        <v>0</v>
      </c>
      <c r="D342" s="4">
        <v>1</v>
      </c>
      <c r="E342" s="4">
        <v>204</v>
      </c>
      <c r="F342" s="4">
        <f>ROUND(Source!R328,O342)</f>
        <v>0</v>
      </c>
      <c r="G342" s="4" t="s">
        <v>86</v>
      </c>
      <c r="H342" s="4" t="s">
        <v>87</v>
      </c>
      <c r="I342" s="4"/>
      <c r="J342" s="4"/>
      <c r="K342" s="4">
        <v>204</v>
      </c>
      <c r="L342" s="4">
        <v>13</v>
      </c>
      <c r="M342" s="4">
        <v>3</v>
      </c>
      <c r="N342" s="4" t="s">
        <v>3</v>
      </c>
      <c r="O342" s="4">
        <v>2</v>
      </c>
      <c r="P342" s="4"/>
      <c r="Q342" s="4"/>
      <c r="R342" s="4"/>
      <c r="S342" s="4"/>
      <c r="T342" s="4"/>
      <c r="U342" s="4"/>
      <c r="V342" s="4"/>
      <c r="W342" s="4"/>
    </row>
    <row r="343" spans="1:23">
      <c r="A343" s="4">
        <v>50</v>
      </c>
      <c r="B343" s="4">
        <v>0</v>
      </c>
      <c r="C343" s="4">
        <v>0</v>
      </c>
      <c r="D343" s="4">
        <v>1</v>
      </c>
      <c r="E343" s="4">
        <v>205</v>
      </c>
      <c r="F343" s="4">
        <f>ROUND(Source!S328,O343)</f>
        <v>0</v>
      </c>
      <c r="G343" s="4" t="s">
        <v>88</v>
      </c>
      <c r="H343" s="4" t="s">
        <v>89</v>
      </c>
      <c r="I343" s="4"/>
      <c r="J343" s="4"/>
      <c r="K343" s="4">
        <v>205</v>
      </c>
      <c r="L343" s="4">
        <v>14</v>
      </c>
      <c r="M343" s="4">
        <v>3</v>
      </c>
      <c r="N343" s="4" t="s">
        <v>3</v>
      </c>
      <c r="O343" s="4">
        <v>2</v>
      </c>
      <c r="P343" s="4"/>
      <c r="Q343" s="4"/>
      <c r="R343" s="4"/>
      <c r="S343" s="4"/>
      <c r="T343" s="4"/>
      <c r="U343" s="4"/>
      <c r="V343" s="4"/>
      <c r="W343" s="4"/>
    </row>
    <row r="344" spans="1:23">
      <c r="A344" s="4">
        <v>50</v>
      </c>
      <c r="B344" s="4">
        <v>0</v>
      </c>
      <c r="C344" s="4">
        <v>0</v>
      </c>
      <c r="D344" s="4">
        <v>1</v>
      </c>
      <c r="E344" s="4">
        <v>232</v>
      </c>
      <c r="F344" s="4">
        <f>ROUND(Source!BC328,O344)</f>
        <v>0</v>
      </c>
      <c r="G344" s="4" t="s">
        <v>90</v>
      </c>
      <c r="H344" s="4" t="s">
        <v>91</v>
      </c>
      <c r="I344" s="4"/>
      <c r="J344" s="4"/>
      <c r="K344" s="4">
        <v>232</v>
      </c>
      <c r="L344" s="4">
        <v>15</v>
      </c>
      <c r="M344" s="4">
        <v>3</v>
      </c>
      <c r="N344" s="4" t="s">
        <v>3</v>
      </c>
      <c r="O344" s="4">
        <v>2</v>
      </c>
      <c r="P344" s="4"/>
      <c r="Q344" s="4"/>
      <c r="R344" s="4"/>
      <c r="S344" s="4"/>
      <c r="T344" s="4"/>
      <c r="U344" s="4"/>
      <c r="V344" s="4"/>
      <c r="W344" s="4"/>
    </row>
    <row r="345" spans="1:23">
      <c r="A345" s="4">
        <v>50</v>
      </c>
      <c r="B345" s="4">
        <v>0</v>
      </c>
      <c r="C345" s="4">
        <v>0</v>
      </c>
      <c r="D345" s="4">
        <v>1</v>
      </c>
      <c r="E345" s="4">
        <v>214</v>
      </c>
      <c r="F345" s="4">
        <f>ROUND(Source!AS328,O345)</f>
        <v>25.73</v>
      </c>
      <c r="G345" s="4" t="s">
        <v>92</v>
      </c>
      <c r="H345" s="4" t="s">
        <v>93</v>
      </c>
      <c r="I345" s="4"/>
      <c r="J345" s="4"/>
      <c r="K345" s="4">
        <v>214</v>
      </c>
      <c r="L345" s="4">
        <v>16</v>
      </c>
      <c r="M345" s="4">
        <v>3</v>
      </c>
      <c r="N345" s="4" t="s">
        <v>3</v>
      </c>
      <c r="O345" s="4">
        <v>2</v>
      </c>
      <c r="P345" s="4"/>
      <c r="Q345" s="4"/>
      <c r="R345" s="4"/>
      <c r="S345" s="4"/>
      <c r="T345" s="4"/>
      <c r="U345" s="4"/>
      <c r="V345" s="4"/>
      <c r="W345" s="4"/>
    </row>
    <row r="346" spans="1:23">
      <c r="A346" s="4">
        <v>50</v>
      </c>
      <c r="B346" s="4">
        <v>0</v>
      </c>
      <c r="C346" s="4">
        <v>0</v>
      </c>
      <c r="D346" s="4">
        <v>1</v>
      </c>
      <c r="E346" s="4">
        <v>215</v>
      </c>
      <c r="F346" s="4">
        <f>ROUND(Source!AT328,O346)</f>
        <v>382.53</v>
      </c>
      <c r="G346" s="4" t="s">
        <v>94</v>
      </c>
      <c r="H346" s="4" t="s">
        <v>95</v>
      </c>
      <c r="I346" s="4"/>
      <c r="J346" s="4"/>
      <c r="K346" s="4">
        <v>215</v>
      </c>
      <c r="L346" s="4">
        <v>17</v>
      </c>
      <c r="M346" s="4">
        <v>3</v>
      </c>
      <c r="N346" s="4" t="s">
        <v>3</v>
      </c>
      <c r="O346" s="4">
        <v>2</v>
      </c>
      <c r="P346" s="4"/>
      <c r="Q346" s="4"/>
      <c r="R346" s="4"/>
      <c r="S346" s="4"/>
      <c r="T346" s="4"/>
      <c r="U346" s="4"/>
      <c r="V346" s="4"/>
      <c r="W346" s="4"/>
    </row>
    <row r="347" spans="1:23">
      <c r="A347" s="4">
        <v>50</v>
      </c>
      <c r="B347" s="4">
        <v>0</v>
      </c>
      <c r="C347" s="4">
        <v>0</v>
      </c>
      <c r="D347" s="4">
        <v>1</v>
      </c>
      <c r="E347" s="4">
        <v>217</v>
      </c>
      <c r="F347" s="4">
        <f>ROUND(Source!AU328,O347)</f>
        <v>0</v>
      </c>
      <c r="G347" s="4" t="s">
        <v>96</v>
      </c>
      <c r="H347" s="4" t="s">
        <v>97</v>
      </c>
      <c r="I347" s="4"/>
      <c r="J347" s="4"/>
      <c r="K347" s="4">
        <v>217</v>
      </c>
      <c r="L347" s="4">
        <v>18</v>
      </c>
      <c r="M347" s="4">
        <v>3</v>
      </c>
      <c r="N347" s="4" t="s">
        <v>3</v>
      </c>
      <c r="O347" s="4">
        <v>2</v>
      </c>
      <c r="P347" s="4"/>
      <c r="Q347" s="4"/>
      <c r="R347" s="4"/>
      <c r="S347" s="4"/>
      <c r="T347" s="4"/>
      <c r="U347" s="4"/>
      <c r="V347" s="4"/>
      <c r="W347" s="4"/>
    </row>
    <row r="348" spans="1:23">
      <c r="A348" s="4">
        <v>50</v>
      </c>
      <c r="B348" s="4">
        <v>0</v>
      </c>
      <c r="C348" s="4">
        <v>0</v>
      </c>
      <c r="D348" s="4">
        <v>1</v>
      </c>
      <c r="E348" s="4">
        <v>230</v>
      </c>
      <c r="F348" s="4">
        <f>ROUND(Source!BA328,O348)</f>
        <v>0</v>
      </c>
      <c r="G348" s="4" t="s">
        <v>98</v>
      </c>
      <c r="H348" s="4" t="s">
        <v>99</v>
      </c>
      <c r="I348" s="4"/>
      <c r="J348" s="4"/>
      <c r="K348" s="4">
        <v>230</v>
      </c>
      <c r="L348" s="4">
        <v>19</v>
      </c>
      <c r="M348" s="4">
        <v>3</v>
      </c>
      <c r="N348" s="4" t="s">
        <v>3</v>
      </c>
      <c r="O348" s="4">
        <v>2</v>
      </c>
      <c r="P348" s="4"/>
      <c r="Q348" s="4"/>
      <c r="R348" s="4"/>
      <c r="S348" s="4"/>
      <c r="T348" s="4"/>
      <c r="U348" s="4"/>
      <c r="V348" s="4"/>
      <c r="W348" s="4"/>
    </row>
    <row r="349" spans="1:23">
      <c r="A349" s="4">
        <v>50</v>
      </c>
      <c r="B349" s="4">
        <v>0</v>
      </c>
      <c r="C349" s="4">
        <v>0</v>
      </c>
      <c r="D349" s="4">
        <v>1</v>
      </c>
      <c r="E349" s="4">
        <v>206</v>
      </c>
      <c r="F349" s="4">
        <f>ROUND(Source!T328,O349)</f>
        <v>0</v>
      </c>
      <c r="G349" s="4" t="s">
        <v>100</v>
      </c>
      <c r="H349" s="4" t="s">
        <v>101</v>
      </c>
      <c r="I349" s="4"/>
      <c r="J349" s="4"/>
      <c r="K349" s="4">
        <v>206</v>
      </c>
      <c r="L349" s="4">
        <v>20</v>
      </c>
      <c r="M349" s="4">
        <v>3</v>
      </c>
      <c r="N349" s="4" t="s">
        <v>3</v>
      </c>
      <c r="O349" s="4">
        <v>2</v>
      </c>
      <c r="P349" s="4"/>
      <c r="Q349" s="4"/>
      <c r="R349" s="4"/>
      <c r="S349" s="4"/>
      <c r="T349" s="4"/>
      <c r="U349" s="4"/>
      <c r="V349" s="4"/>
      <c r="W349" s="4"/>
    </row>
    <row r="350" spans="1:23">
      <c r="A350" s="4">
        <v>50</v>
      </c>
      <c r="B350" s="4">
        <v>0</v>
      </c>
      <c r="C350" s="4">
        <v>0</v>
      </c>
      <c r="D350" s="4">
        <v>1</v>
      </c>
      <c r="E350" s="4">
        <v>207</v>
      </c>
      <c r="F350" s="4">
        <f>Source!U328</f>
        <v>0</v>
      </c>
      <c r="G350" s="4" t="s">
        <v>102</v>
      </c>
      <c r="H350" s="4" t="s">
        <v>103</v>
      </c>
      <c r="I350" s="4"/>
      <c r="J350" s="4"/>
      <c r="K350" s="4">
        <v>207</v>
      </c>
      <c r="L350" s="4">
        <v>21</v>
      </c>
      <c r="M350" s="4">
        <v>3</v>
      </c>
      <c r="N350" s="4" t="s">
        <v>3</v>
      </c>
      <c r="O350" s="4">
        <v>-1</v>
      </c>
      <c r="P350" s="4"/>
      <c r="Q350" s="4"/>
      <c r="R350" s="4"/>
      <c r="S350" s="4"/>
      <c r="T350" s="4"/>
      <c r="U350" s="4"/>
      <c r="V350" s="4"/>
      <c r="W350" s="4"/>
    </row>
    <row r="351" spans="1:23">
      <c r="A351" s="4">
        <v>50</v>
      </c>
      <c r="B351" s="4">
        <v>0</v>
      </c>
      <c r="C351" s="4">
        <v>0</v>
      </c>
      <c r="D351" s="4">
        <v>1</v>
      </c>
      <c r="E351" s="4">
        <v>208</v>
      </c>
      <c r="F351" s="4">
        <f>Source!V328</f>
        <v>0</v>
      </c>
      <c r="G351" s="4" t="s">
        <v>104</v>
      </c>
      <c r="H351" s="4" t="s">
        <v>105</v>
      </c>
      <c r="I351" s="4"/>
      <c r="J351" s="4"/>
      <c r="K351" s="4">
        <v>208</v>
      </c>
      <c r="L351" s="4">
        <v>22</v>
      </c>
      <c r="M351" s="4">
        <v>3</v>
      </c>
      <c r="N351" s="4" t="s">
        <v>3</v>
      </c>
      <c r="O351" s="4">
        <v>-1</v>
      </c>
      <c r="P351" s="4"/>
      <c r="Q351" s="4"/>
      <c r="R351" s="4"/>
      <c r="S351" s="4"/>
      <c r="T351" s="4"/>
      <c r="U351" s="4"/>
      <c r="V351" s="4"/>
      <c r="W351" s="4"/>
    </row>
    <row r="352" spans="1:23">
      <c r="A352" s="4">
        <v>50</v>
      </c>
      <c r="B352" s="4">
        <v>0</v>
      </c>
      <c r="C352" s="4">
        <v>0</v>
      </c>
      <c r="D352" s="4">
        <v>1</v>
      </c>
      <c r="E352" s="4">
        <v>209</v>
      </c>
      <c r="F352" s="4">
        <f>ROUND(Source!W328,O352)</f>
        <v>0</v>
      </c>
      <c r="G352" s="4" t="s">
        <v>106</v>
      </c>
      <c r="H352" s="4" t="s">
        <v>107</v>
      </c>
      <c r="I352" s="4"/>
      <c r="J352" s="4"/>
      <c r="K352" s="4">
        <v>209</v>
      </c>
      <c r="L352" s="4">
        <v>23</v>
      </c>
      <c r="M352" s="4">
        <v>3</v>
      </c>
      <c r="N352" s="4" t="s">
        <v>3</v>
      </c>
      <c r="O352" s="4">
        <v>2</v>
      </c>
      <c r="P352" s="4"/>
      <c r="Q352" s="4"/>
      <c r="R352" s="4"/>
      <c r="S352" s="4"/>
      <c r="T352" s="4"/>
      <c r="U352" s="4"/>
      <c r="V352" s="4"/>
      <c r="W352" s="4"/>
    </row>
    <row r="353" spans="1:206">
      <c r="A353" s="4">
        <v>50</v>
      </c>
      <c r="B353" s="4">
        <v>0</v>
      </c>
      <c r="C353" s="4">
        <v>0</v>
      </c>
      <c r="D353" s="4">
        <v>1</v>
      </c>
      <c r="E353" s="4">
        <v>210</v>
      </c>
      <c r="F353" s="4">
        <f>ROUND(Source!X328,O353)</f>
        <v>0</v>
      </c>
      <c r="G353" s="4" t="s">
        <v>108</v>
      </c>
      <c r="H353" s="4" t="s">
        <v>109</v>
      </c>
      <c r="I353" s="4"/>
      <c r="J353" s="4"/>
      <c r="K353" s="4">
        <v>210</v>
      </c>
      <c r="L353" s="4">
        <v>24</v>
      </c>
      <c r="M353" s="4">
        <v>3</v>
      </c>
      <c r="N353" s="4" t="s">
        <v>3</v>
      </c>
      <c r="O353" s="4">
        <v>2</v>
      </c>
      <c r="P353" s="4"/>
      <c r="Q353" s="4"/>
      <c r="R353" s="4"/>
      <c r="S353" s="4"/>
      <c r="T353" s="4"/>
      <c r="U353" s="4"/>
      <c r="V353" s="4"/>
      <c r="W353" s="4"/>
    </row>
    <row r="354" spans="1:206">
      <c r="A354" s="4">
        <v>50</v>
      </c>
      <c r="B354" s="4">
        <v>0</v>
      </c>
      <c r="C354" s="4">
        <v>0</v>
      </c>
      <c r="D354" s="4">
        <v>1</v>
      </c>
      <c r="E354" s="4">
        <v>211</v>
      </c>
      <c r="F354" s="4">
        <f>ROUND(Source!Y328,O354)</f>
        <v>0</v>
      </c>
      <c r="G354" s="4" t="s">
        <v>110</v>
      </c>
      <c r="H354" s="4" t="s">
        <v>111</v>
      </c>
      <c r="I354" s="4"/>
      <c r="J354" s="4"/>
      <c r="K354" s="4">
        <v>211</v>
      </c>
      <c r="L354" s="4">
        <v>25</v>
      </c>
      <c r="M354" s="4">
        <v>3</v>
      </c>
      <c r="N354" s="4" t="s">
        <v>3</v>
      </c>
      <c r="O354" s="4">
        <v>2</v>
      </c>
      <c r="P354" s="4"/>
      <c r="Q354" s="4"/>
      <c r="R354" s="4"/>
      <c r="S354" s="4"/>
      <c r="T354" s="4"/>
      <c r="U354" s="4"/>
      <c r="V354" s="4"/>
      <c r="W354" s="4"/>
    </row>
    <row r="355" spans="1:206">
      <c r="A355" s="4">
        <v>50</v>
      </c>
      <c r="B355" s="4">
        <v>0</v>
      </c>
      <c r="C355" s="4">
        <v>0</v>
      </c>
      <c r="D355" s="4">
        <v>1</v>
      </c>
      <c r="E355" s="4">
        <v>224</v>
      </c>
      <c r="F355" s="4">
        <f>ROUND(Source!AR328,O355)</f>
        <v>4303.46</v>
      </c>
      <c r="G355" s="4" t="s">
        <v>112</v>
      </c>
      <c r="H355" s="4" t="s">
        <v>113</v>
      </c>
      <c r="I355" s="4"/>
      <c r="J355" s="4"/>
      <c r="K355" s="4">
        <v>224</v>
      </c>
      <c r="L355" s="4">
        <v>26</v>
      </c>
      <c r="M355" s="4">
        <v>3</v>
      </c>
      <c r="N355" s="4" t="s">
        <v>3</v>
      </c>
      <c r="O355" s="4">
        <v>2</v>
      </c>
      <c r="P355" s="4"/>
      <c r="Q355" s="4"/>
      <c r="R355" s="4"/>
      <c r="S355" s="4"/>
      <c r="T355" s="4"/>
      <c r="U355" s="4"/>
      <c r="V355" s="4"/>
      <c r="W355" s="4"/>
    </row>
    <row r="356" spans="1:206">
      <c r="A356" s="4">
        <v>50</v>
      </c>
      <c r="B356" s="4">
        <v>1</v>
      </c>
      <c r="C356" s="4">
        <v>0</v>
      </c>
      <c r="D356" s="4">
        <v>2</v>
      </c>
      <c r="E356" s="4">
        <v>0</v>
      </c>
      <c r="F356" s="4">
        <f>ROUND(F355*6.65,O356)</f>
        <v>28618.01</v>
      </c>
      <c r="G356" s="4" t="s">
        <v>114</v>
      </c>
      <c r="H356" s="4" t="s">
        <v>159</v>
      </c>
      <c r="I356" s="4"/>
      <c r="J356" s="4"/>
      <c r="K356" s="4">
        <v>212</v>
      </c>
      <c r="L356" s="4">
        <v>27</v>
      </c>
      <c r="M356" s="4">
        <v>0</v>
      </c>
      <c r="N356" s="4" t="s">
        <v>3</v>
      </c>
      <c r="O356" s="4">
        <v>2</v>
      </c>
      <c r="P356" s="4"/>
      <c r="Q356" s="4"/>
      <c r="R356" s="4"/>
      <c r="S356" s="4"/>
      <c r="T356" s="4"/>
      <c r="U356" s="4"/>
      <c r="V356" s="4"/>
      <c r="W356" s="4"/>
    </row>
    <row r="358" spans="1:206">
      <c r="A358" s="2">
        <v>51</v>
      </c>
      <c r="B358" s="2">
        <f>B268</f>
        <v>1</v>
      </c>
      <c r="C358" s="2">
        <f>A268</f>
        <v>4</v>
      </c>
      <c r="D358" s="2">
        <f>ROW(A268)</f>
        <v>268</v>
      </c>
      <c r="E358" s="2"/>
      <c r="F358" s="2" t="str">
        <f>IF(F268&lt;&gt;"",F268,"")</f>
        <v>Новый раздел</v>
      </c>
      <c r="G358" s="2" t="str">
        <f>IF(G268&lt;&gt;"",G268,"")</f>
        <v>Раздел 3. Заявитель №3</v>
      </c>
      <c r="H358" s="2">
        <v>0</v>
      </c>
      <c r="I358" s="2"/>
      <c r="J358" s="2"/>
      <c r="K358" s="2"/>
      <c r="L358" s="2"/>
      <c r="M358" s="2"/>
      <c r="N358" s="2"/>
      <c r="O358" s="2">
        <f t="shared" ref="O358:T358" si="309">ROUND(O286+O328+AB358,2)</f>
        <v>4607.8599999999997</v>
      </c>
      <c r="P358" s="2">
        <f t="shared" si="309"/>
        <v>4435.99</v>
      </c>
      <c r="Q358" s="2">
        <f t="shared" si="309"/>
        <v>54.5</v>
      </c>
      <c r="R358" s="2">
        <f t="shared" si="309"/>
        <v>5.3</v>
      </c>
      <c r="S358" s="2">
        <f t="shared" si="309"/>
        <v>117.37</v>
      </c>
      <c r="T358" s="2">
        <f t="shared" si="309"/>
        <v>0</v>
      </c>
      <c r="U358" s="2">
        <f>U286+U328+AH358</f>
        <v>12.225600000000002</v>
      </c>
      <c r="V358" s="2">
        <f>V286+V328+AI358</f>
        <v>0.46419999999999995</v>
      </c>
      <c r="W358" s="2">
        <f>ROUND(W286+W328+AJ358,2)</f>
        <v>0</v>
      </c>
      <c r="X358" s="2">
        <f>ROUND(X286+X328+AK358,2)</f>
        <v>99.37</v>
      </c>
      <c r="Y358" s="2">
        <f>ROUND(Y286+Y328+AL358,2)</f>
        <v>63.79</v>
      </c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>
        <f t="shared" ref="AO358:BC358" si="310">ROUND(AO286+AO328+BX358,2)</f>
        <v>0</v>
      </c>
      <c r="AP358" s="2">
        <f t="shared" si="310"/>
        <v>3895.2</v>
      </c>
      <c r="AQ358" s="2">
        <f t="shared" si="310"/>
        <v>0</v>
      </c>
      <c r="AR358" s="2">
        <f t="shared" si="310"/>
        <v>4771.0200000000004</v>
      </c>
      <c r="AS358" s="2">
        <f t="shared" si="310"/>
        <v>25.73</v>
      </c>
      <c r="AT358" s="2">
        <f t="shared" si="310"/>
        <v>850.09</v>
      </c>
      <c r="AU358" s="2">
        <f t="shared" si="310"/>
        <v>0</v>
      </c>
      <c r="AV358" s="2">
        <f t="shared" si="310"/>
        <v>4435.99</v>
      </c>
      <c r="AW358" s="2">
        <f t="shared" si="310"/>
        <v>540.79</v>
      </c>
      <c r="AX358" s="2">
        <f t="shared" si="310"/>
        <v>0</v>
      </c>
      <c r="AY358" s="2">
        <f t="shared" si="310"/>
        <v>540.79</v>
      </c>
      <c r="AZ358" s="2">
        <f t="shared" si="310"/>
        <v>3895.2</v>
      </c>
      <c r="BA358" s="2">
        <f t="shared" si="310"/>
        <v>0</v>
      </c>
      <c r="BB358" s="2">
        <f t="shared" si="310"/>
        <v>0</v>
      </c>
      <c r="BC358" s="2">
        <f t="shared" si="310"/>
        <v>0</v>
      </c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>
        <v>0</v>
      </c>
    </row>
    <row r="360" spans="1:206">
      <c r="A360" s="4">
        <v>50</v>
      </c>
      <c r="B360" s="4">
        <v>0</v>
      </c>
      <c r="C360" s="4">
        <v>0</v>
      </c>
      <c r="D360" s="4">
        <v>1</v>
      </c>
      <c r="E360" s="4">
        <v>201</v>
      </c>
      <c r="F360" s="4">
        <f>ROUND(Source!O358,O360)</f>
        <v>4607.8599999999997</v>
      </c>
      <c r="G360" s="4" t="s">
        <v>62</v>
      </c>
      <c r="H360" s="4" t="s">
        <v>63</v>
      </c>
      <c r="I360" s="4"/>
      <c r="J360" s="4"/>
      <c r="K360" s="4">
        <v>201</v>
      </c>
      <c r="L360" s="4">
        <v>1</v>
      </c>
      <c r="M360" s="4">
        <v>3</v>
      </c>
      <c r="N360" s="4" t="s">
        <v>3</v>
      </c>
      <c r="O360" s="4">
        <v>2</v>
      </c>
      <c r="P360" s="4"/>
      <c r="Q360" s="4"/>
      <c r="R360" s="4"/>
      <c r="S360" s="4"/>
      <c r="T360" s="4"/>
      <c r="U360" s="4"/>
      <c r="V360" s="4"/>
      <c r="W360" s="4"/>
    </row>
    <row r="361" spans="1:206">
      <c r="A361" s="4">
        <v>50</v>
      </c>
      <c r="B361" s="4">
        <v>0</v>
      </c>
      <c r="C361" s="4">
        <v>0</v>
      </c>
      <c r="D361" s="4">
        <v>1</v>
      </c>
      <c r="E361" s="4">
        <v>202</v>
      </c>
      <c r="F361" s="4">
        <f>ROUND(Source!P358,O361)</f>
        <v>4435.99</v>
      </c>
      <c r="G361" s="4" t="s">
        <v>64</v>
      </c>
      <c r="H361" s="4" t="s">
        <v>65</v>
      </c>
      <c r="I361" s="4"/>
      <c r="J361" s="4"/>
      <c r="K361" s="4">
        <v>202</v>
      </c>
      <c r="L361" s="4">
        <v>2</v>
      </c>
      <c r="M361" s="4">
        <v>3</v>
      </c>
      <c r="N361" s="4" t="s">
        <v>3</v>
      </c>
      <c r="O361" s="4">
        <v>2</v>
      </c>
      <c r="P361" s="4"/>
      <c r="Q361" s="4"/>
      <c r="R361" s="4"/>
      <c r="S361" s="4"/>
      <c r="T361" s="4"/>
      <c r="U361" s="4"/>
      <c r="V361" s="4"/>
      <c r="W361" s="4"/>
    </row>
    <row r="362" spans="1:206">
      <c r="A362" s="4">
        <v>50</v>
      </c>
      <c r="B362" s="4">
        <v>0</v>
      </c>
      <c r="C362" s="4">
        <v>0</v>
      </c>
      <c r="D362" s="4">
        <v>1</v>
      </c>
      <c r="E362" s="4">
        <v>222</v>
      </c>
      <c r="F362" s="4">
        <f>ROUND(Source!AO358,O362)</f>
        <v>0</v>
      </c>
      <c r="G362" s="4" t="s">
        <v>66</v>
      </c>
      <c r="H362" s="4" t="s">
        <v>67</v>
      </c>
      <c r="I362" s="4"/>
      <c r="J362" s="4"/>
      <c r="K362" s="4">
        <v>222</v>
      </c>
      <c r="L362" s="4">
        <v>3</v>
      </c>
      <c r="M362" s="4">
        <v>3</v>
      </c>
      <c r="N362" s="4" t="s">
        <v>3</v>
      </c>
      <c r="O362" s="4">
        <v>2</v>
      </c>
      <c r="P362" s="4"/>
      <c r="Q362" s="4"/>
      <c r="R362" s="4"/>
      <c r="S362" s="4"/>
      <c r="T362" s="4"/>
      <c r="U362" s="4"/>
      <c r="V362" s="4"/>
      <c r="W362" s="4"/>
    </row>
    <row r="363" spans="1:206">
      <c r="A363" s="4">
        <v>50</v>
      </c>
      <c r="B363" s="4">
        <v>0</v>
      </c>
      <c r="C363" s="4">
        <v>0</v>
      </c>
      <c r="D363" s="4">
        <v>1</v>
      </c>
      <c r="E363" s="4">
        <v>225</v>
      </c>
      <c r="F363" s="4">
        <f>ROUND(Source!AV358,O363)</f>
        <v>4435.99</v>
      </c>
      <c r="G363" s="4" t="s">
        <v>68</v>
      </c>
      <c r="H363" s="4" t="s">
        <v>69</v>
      </c>
      <c r="I363" s="4"/>
      <c r="J363" s="4"/>
      <c r="K363" s="4">
        <v>225</v>
      </c>
      <c r="L363" s="4">
        <v>4</v>
      </c>
      <c r="M363" s="4">
        <v>3</v>
      </c>
      <c r="N363" s="4" t="s">
        <v>3</v>
      </c>
      <c r="O363" s="4">
        <v>2</v>
      </c>
      <c r="P363" s="4"/>
      <c r="Q363" s="4"/>
      <c r="R363" s="4"/>
      <c r="S363" s="4"/>
      <c r="T363" s="4"/>
      <c r="U363" s="4"/>
      <c r="V363" s="4"/>
      <c r="W363" s="4"/>
    </row>
    <row r="364" spans="1:206">
      <c r="A364" s="4">
        <v>50</v>
      </c>
      <c r="B364" s="4">
        <v>0</v>
      </c>
      <c r="C364" s="4">
        <v>0</v>
      </c>
      <c r="D364" s="4">
        <v>1</v>
      </c>
      <c r="E364" s="4">
        <v>226</v>
      </c>
      <c r="F364" s="4">
        <f>ROUND(Source!AW358,O364)</f>
        <v>540.79</v>
      </c>
      <c r="G364" s="4" t="s">
        <v>70</v>
      </c>
      <c r="H364" s="4" t="s">
        <v>71</v>
      </c>
      <c r="I364" s="4"/>
      <c r="J364" s="4"/>
      <c r="K364" s="4">
        <v>226</v>
      </c>
      <c r="L364" s="4">
        <v>5</v>
      </c>
      <c r="M364" s="4">
        <v>3</v>
      </c>
      <c r="N364" s="4" t="s">
        <v>3</v>
      </c>
      <c r="O364" s="4">
        <v>2</v>
      </c>
      <c r="P364" s="4"/>
      <c r="Q364" s="4"/>
      <c r="R364" s="4"/>
      <c r="S364" s="4"/>
      <c r="T364" s="4"/>
      <c r="U364" s="4"/>
      <c r="V364" s="4"/>
      <c r="W364" s="4"/>
    </row>
    <row r="365" spans="1:206">
      <c r="A365" s="4">
        <v>50</v>
      </c>
      <c r="B365" s="4">
        <v>0</v>
      </c>
      <c r="C365" s="4">
        <v>0</v>
      </c>
      <c r="D365" s="4">
        <v>1</v>
      </c>
      <c r="E365" s="4">
        <v>227</v>
      </c>
      <c r="F365" s="4">
        <f>ROUND(Source!AX358,O365)</f>
        <v>0</v>
      </c>
      <c r="G365" s="4" t="s">
        <v>72</v>
      </c>
      <c r="H365" s="4" t="s">
        <v>73</v>
      </c>
      <c r="I365" s="4"/>
      <c r="J365" s="4"/>
      <c r="K365" s="4">
        <v>227</v>
      </c>
      <c r="L365" s="4">
        <v>6</v>
      </c>
      <c r="M365" s="4">
        <v>3</v>
      </c>
      <c r="N365" s="4" t="s">
        <v>3</v>
      </c>
      <c r="O365" s="4">
        <v>2</v>
      </c>
      <c r="P365" s="4"/>
      <c r="Q365" s="4"/>
      <c r="R365" s="4"/>
      <c r="S365" s="4"/>
      <c r="T365" s="4"/>
      <c r="U365" s="4"/>
      <c r="V365" s="4"/>
      <c r="W365" s="4"/>
    </row>
    <row r="366" spans="1:206">
      <c r="A366" s="4">
        <v>50</v>
      </c>
      <c r="B366" s="4">
        <v>0</v>
      </c>
      <c r="C366" s="4">
        <v>0</v>
      </c>
      <c r="D366" s="4">
        <v>1</v>
      </c>
      <c r="E366" s="4">
        <v>228</v>
      </c>
      <c r="F366" s="4">
        <f>ROUND(Source!AY358,O366)</f>
        <v>540.79</v>
      </c>
      <c r="G366" s="4" t="s">
        <v>74</v>
      </c>
      <c r="H366" s="4" t="s">
        <v>75</v>
      </c>
      <c r="I366" s="4"/>
      <c r="J366" s="4"/>
      <c r="K366" s="4">
        <v>228</v>
      </c>
      <c r="L366" s="4">
        <v>7</v>
      </c>
      <c r="M366" s="4">
        <v>3</v>
      </c>
      <c r="N366" s="4" t="s">
        <v>3</v>
      </c>
      <c r="O366" s="4">
        <v>2</v>
      </c>
      <c r="P366" s="4"/>
      <c r="Q366" s="4"/>
      <c r="R366" s="4"/>
      <c r="S366" s="4"/>
      <c r="T366" s="4"/>
      <c r="U366" s="4"/>
      <c r="V366" s="4"/>
      <c r="W366" s="4"/>
    </row>
    <row r="367" spans="1:206">
      <c r="A367" s="4">
        <v>50</v>
      </c>
      <c r="B367" s="4">
        <v>0</v>
      </c>
      <c r="C367" s="4">
        <v>0</v>
      </c>
      <c r="D367" s="4">
        <v>1</v>
      </c>
      <c r="E367" s="4">
        <v>216</v>
      </c>
      <c r="F367" s="4">
        <f>ROUND(Source!AP358,O367)</f>
        <v>3895.2</v>
      </c>
      <c r="G367" s="4" t="s">
        <v>76</v>
      </c>
      <c r="H367" s="4" t="s">
        <v>77</v>
      </c>
      <c r="I367" s="4"/>
      <c r="J367" s="4"/>
      <c r="K367" s="4">
        <v>216</v>
      </c>
      <c r="L367" s="4">
        <v>8</v>
      </c>
      <c r="M367" s="4">
        <v>3</v>
      </c>
      <c r="N367" s="4" t="s">
        <v>3</v>
      </c>
      <c r="O367" s="4">
        <v>2</v>
      </c>
      <c r="P367" s="4"/>
      <c r="Q367" s="4"/>
      <c r="R367" s="4"/>
      <c r="S367" s="4"/>
      <c r="T367" s="4"/>
      <c r="U367" s="4"/>
      <c r="V367" s="4"/>
      <c r="W367" s="4"/>
    </row>
    <row r="368" spans="1:206">
      <c r="A368" s="4">
        <v>50</v>
      </c>
      <c r="B368" s="4">
        <v>0</v>
      </c>
      <c r="C368" s="4">
        <v>0</v>
      </c>
      <c r="D368" s="4">
        <v>1</v>
      </c>
      <c r="E368" s="4">
        <v>223</v>
      </c>
      <c r="F368" s="4">
        <f>ROUND(Source!AQ358,O368)</f>
        <v>0</v>
      </c>
      <c r="G368" s="4" t="s">
        <v>78</v>
      </c>
      <c r="H368" s="4" t="s">
        <v>79</v>
      </c>
      <c r="I368" s="4"/>
      <c r="J368" s="4"/>
      <c r="K368" s="4">
        <v>223</v>
      </c>
      <c r="L368" s="4">
        <v>9</v>
      </c>
      <c r="M368" s="4">
        <v>3</v>
      </c>
      <c r="N368" s="4" t="s">
        <v>3</v>
      </c>
      <c r="O368" s="4">
        <v>2</v>
      </c>
      <c r="P368" s="4"/>
      <c r="Q368" s="4"/>
      <c r="R368" s="4"/>
      <c r="S368" s="4"/>
      <c r="T368" s="4"/>
      <c r="U368" s="4"/>
      <c r="V368" s="4"/>
      <c r="W368" s="4"/>
    </row>
    <row r="369" spans="1:23">
      <c r="A369" s="4">
        <v>50</v>
      </c>
      <c r="B369" s="4">
        <v>0</v>
      </c>
      <c r="C369" s="4">
        <v>0</v>
      </c>
      <c r="D369" s="4">
        <v>1</v>
      </c>
      <c r="E369" s="4">
        <v>229</v>
      </c>
      <c r="F369" s="4">
        <f>ROUND(Source!AZ358,O369)</f>
        <v>3895.2</v>
      </c>
      <c r="G369" s="4" t="s">
        <v>80</v>
      </c>
      <c r="H369" s="4" t="s">
        <v>81</v>
      </c>
      <c r="I369" s="4"/>
      <c r="J369" s="4"/>
      <c r="K369" s="4">
        <v>229</v>
      </c>
      <c r="L369" s="4">
        <v>10</v>
      </c>
      <c r="M369" s="4">
        <v>3</v>
      </c>
      <c r="N369" s="4" t="s">
        <v>3</v>
      </c>
      <c r="O369" s="4">
        <v>2</v>
      </c>
      <c r="P369" s="4"/>
      <c r="Q369" s="4"/>
      <c r="R369" s="4"/>
      <c r="S369" s="4"/>
      <c r="T369" s="4"/>
      <c r="U369" s="4"/>
      <c r="V369" s="4"/>
      <c r="W369" s="4"/>
    </row>
    <row r="370" spans="1:23">
      <c r="A370" s="4">
        <v>50</v>
      </c>
      <c r="B370" s="4">
        <v>0</v>
      </c>
      <c r="C370" s="4">
        <v>0</v>
      </c>
      <c r="D370" s="4">
        <v>1</v>
      </c>
      <c r="E370" s="4">
        <v>203</v>
      </c>
      <c r="F370" s="4">
        <f>ROUND(Source!Q358,O370)</f>
        <v>54.5</v>
      </c>
      <c r="G370" s="4" t="s">
        <v>82</v>
      </c>
      <c r="H370" s="4" t="s">
        <v>83</v>
      </c>
      <c r="I370" s="4"/>
      <c r="J370" s="4"/>
      <c r="K370" s="4">
        <v>203</v>
      </c>
      <c r="L370" s="4">
        <v>11</v>
      </c>
      <c r="M370" s="4">
        <v>3</v>
      </c>
      <c r="N370" s="4" t="s">
        <v>3</v>
      </c>
      <c r="O370" s="4">
        <v>2</v>
      </c>
      <c r="P370" s="4"/>
      <c r="Q370" s="4"/>
      <c r="R370" s="4"/>
      <c r="S370" s="4"/>
      <c r="T370" s="4"/>
      <c r="U370" s="4"/>
      <c r="V370" s="4"/>
      <c r="W370" s="4"/>
    </row>
    <row r="371" spans="1:23">
      <c r="A371" s="4">
        <v>50</v>
      </c>
      <c r="B371" s="4">
        <v>0</v>
      </c>
      <c r="C371" s="4">
        <v>0</v>
      </c>
      <c r="D371" s="4">
        <v>1</v>
      </c>
      <c r="E371" s="4">
        <v>231</v>
      </c>
      <c r="F371" s="4">
        <f>ROUND(Source!BB358,O371)</f>
        <v>0</v>
      </c>
      <c r="G371" s="4" t="s">
        <v>84</v>
      </c>
      <c r="H371" s="4" t="s">
        <v>85</v>
      </c>
      <c r="I371" s="4"/>
      <c r="J371" s="4"/>
      <c r="K371" s="4">
        <v>231</v>
      </c>
      <c r="L371" s="4">
        <v>12</v>
      </c>
      <c r="M371" s="4">
        <v>3</v>
      </c>
      <c r="N371" s="4" t="s">
        <v>3</v>
      </c>
      <c r="O371" s="4">
        <v>2</v>
      </c>
      <c r="P371" s="4"/>
      <c r="Q371" s="4"/>
      <c r="R371" s="4"/>
      <c r="S371" s="4"/>
      <c r="T371" s="4"/>
      <c r="U371" s="4"/>
      <c r="V371" s="4"/>
      <c r="W371" s="4"/>
    </row>
    <row r="372" spans="1:23">
      <c r="A372" s="4">
        <v>50</v>
      </c>
      <c r="B372" s="4">
        <v>0</v>
      </c>
      <c r="C372" s="4">
        <v>0</v>
      </c>
      <c r="D372" s="4">
        <v>1</v>
      </c>
      <c r="E372" s="4">
        <v>204</v>
      </c>
      <c r="F372" s="4">
        <f>ROUND(Source!R358,O372)</f>
        <v>5.3</v>
      </c>
      <c r="G372" s="4" t="s">
        <v>86</v>
      </c>
      <c r="H372" s="4" t="s">
        <v>87</v>
      </c>
      <c r="I372" s="4"/>
      <c r="J372" s="4"/>
      <c r="K372" s="4">
        <v>204</v>
      </c>
      <c r="L372" s="4">
        <v>13</v>
      </c>
      <c r="M372" s="4">
        <v>3</v>
      </c>
      <c r="N372" s="4" t="s">
        <v>3</v>
      </c>
      <c r="O372" s="4">
        <v>2</v>
      </c>
      <c r="P372" s="4"/>
      <c r="Q372" s="4"/>
      <c r="R372" s="4"/>
      <c r="S372" s="4"/>
      <c r="T372" s="4"/>
      <c r="U372" s="4"/>
      <c r="V372" s="4"/>
      <c r="W372" s="4"/>
    </row>
    <row r="373" spans="1:23">
      <c r="A373" s="4">
        <v>50</v>
      </c>
      <c r="B373" s="4">
        <v>0</v>
      </c>
      <c r="C373" s="4">
        <v>0</v>
      </c>
      <c r="D373" s="4">
        <v>1</v>
      </c>
      <c r="E373" s="4">
        <v>205</v>
      </c>
      <c r="F373" s="4">
        <f>ROUND(Source!S358,O373)</f>
        <v>117.37</v>
      </c>
      <c r="G373" s="4" t="s">
        <v>88</v>
      </c>
      <c r="H373" s="4" t="s">
        <v>89</v>
      </c>
      <c r="I373" s="4"/>
      <c r="J373" s="4"/>
      <c r="K373" s="4">
        <v>205</v>
      </c>
      <c r="L373" s="4">
        <v>14</v>
      </c>
      <c r="M373" s="4">
        <v>3</v>
      </c>
      <c r="N373" s="4" t="s">
        <v>3</v>
      </c>
      <c r="O373" s="4">
        <v>2</v>
      </c>
      <c r="P373" s="4"/>
      <c r="Q373" s="4"/>
      <c r="R373" s="4"/>
      <c r="S373" s="4"/>
      <c r="T373" s="4"/>
      <c r="U373" s="4"/>
      <c r="V373" s="4"/>
      <c r="W373" s="4"/>
    </row>
    <row r="374" spans="1:23">
      <c r="A374" s="4">
        <v>50</v>
      </c>
      <c r="B374" s="4">
        <v>0</v>
      </c>
      <c r="C374" s="4">
        <v>0</v>
      </c>
      <c r="D374" s="4">
        <v>1</v>
      </c>
      <c r="E374" s="4">
        <v>232</v>
      </c>
      <c r="F374" s="4">
        <f>ROUND(Source!BC358,O374)</f>
        <v>0</v>
      </c>
      <c r="G374" s="4" t="s">
        <v>90</v>
      </c>
      <c r="H374" s="4" t="s">
        <v>91</v>
      </c>
      <c r="I374" s="4"/>
      <c r="J374" s="4"/>
      <c r="K374" s="4">
        <v>232</v>
      </c>
      <c r="L374" s="4">
        <v>15</v>
      </c>
      <c r="M374" s="4">
        <v>3</v>
      </c>
      <c r="N374" s="4" t="s">
        <v>3</v>
      </c>
      <c r="O374" s="4">
        <v>2</v>
      </c>
      <c r="P374" s="4"/>
      <c r="Q374" s="4"/>
      <c r="R374" s="4"/>
      <c r="S374" s="4"/>
      <c r="T374" s="4"/>
      <c r="U374" s="4"/>
      <c r="V374" s="4"/>
      <c r="W374" s="4"/>
    </row>
    <row r="375" spans="1:23">
      <c r="A375" s="4">
        <v>50</v>
      </c>
      <c r="B375" s="4">
        <v>0</v>
      </c>
      <c r="C375" s="4">
        <v>0</v>
      </c>
      <c r="D375" s="4">
        <v>1</v>
      </c>
      <c r="E375" s="4">
        <v>214</v>
      </c>
      <c r="F375" s="4">
        <f>ROUND(Source!AS358,O375)</f>
        <v>25.73</v>
      </c>
      <c r="G375" s="4" t="s">
        <v>92</v>
      </c>
      <c r="H375" s="4" t="s">
        <v>93</v>
      </c>
      <c r="I375" s="4"/>
      <c r="J375" s="4"/>
      <c r="K375" s="4">
        <v>214</v>
      </c>
      <c r="L375" s="4">
        <v>16</v>
      </c>
      <c r="M375" s="4">
        <v>3</v>
      </c>
      <c r="N375" s="4" t="s">
        <v>3</v>
      </c>
      <c r="O375" s="4">
        <v>2</v>
      </c>
      <c r="P375" s="4"/>
      <c r="Q375" s="4"/>
      <c r="R375" s="4"/>
      <c r="S375" s="4"/>
      <c r="T375" s="4"/>
      <c r="U375" s="4"/>
      <c r="V375" s="4"/>
      <c r="W375" s="4"/>
    </row>
    <row r="376" spans="1:23">
      <c r="A376" s="4">
        <v>50</v>
      </c>
      <c r="B376" s="4">
        <v>0</v>
      </c>
      <c r="C376" s="4">
        <v>0</v>
      </c>
      <c r="D376" s="4">
        <v>1</v>
      </c>
      <c r="E376" s="4">
        <v>215</v>
      </c>
      <c r="F376" s="4">
        <f>ROUND(Source!AT358,O376)</f>
        <v>850.09</v>
      </c>
      <c r="G376" s="4" t="s">
        <v>94</v>
      </c>
      <c r="H376" s="4" t="s">
        <v>95</v>
      </c>
      <c r="I376" s="4"/>
      <c r="J376" s="4"/>
      <c r="K376" s="4">
        <v>215</v>
      </c>
      <c r="L376" s="4">
        <v>17</v>
      </c>
      <c r="M376" s="4">
        <v>3</v>
      </c>
      <c r="N376" s="4" t="s">
        <v>3</v>
      </c>
      <c r="O376" s="4">
        <v>2</v>
      </c>
      <c r="P376" s="4"/>
      <c r="Q376" s="4"/>
      <c r="R376" s="4"/>
      <c r="S376" s="4"/>
      <c r="T376" s="4"/>
      <c r="U376" s="4"/>
      <c r="V376" s="4"/>
      <c r="W376" s="4"/>
    </row>
    <row r="377" spans="1:23">
      <c r="A377" s="4">
        <v>50</v>
      </c>
      <c r="B377" s="4">
        <v>0</v>
      </c>
      <c r="C377" s="4">
        <v>0</v>
      </c>
      <c r="D377" s="4">
        <v>1</v>
      </c>
      <c r="E377" s="4">
        <v>217</v>
      </c>
      <c r="F377" s="4">
        <f>ROUND(Source!AU358,O377)</f>
        <v>0</v>
      </c>
      <c r="G377" s="4" t="s">
        <v>96</v>
      </c>
      <c r="H377" s="4" t="s">
        <v>97</v>
      </c>
      <c r="I377" s="4"/>
      <c r="J377" s="4"/>
      <c r="K377" s="4">
        <v>217</v>
      </c>
      <c r="L377" s="4">
        <v>18</v>
      </c>
      <c r="M377" s="4">
        <v>3</v>
      </c>
      <c r="N377" s="4" t="s">
        <v>3</v>
      </c>
      <c r="O377" s="4">
        <v>2</v>
      </c>
      <c r="P377" s="4"/>
      <c r="Q377" s="4"/>
      <c r="R377" s="4"/>
      <c r="S377" s="4"/>
      <c r="T377" s="4"/>
      <c r="U377" s="4"/>
      <c r="V377" s="4"/>
      <c r="W377" s="4"/>
    </row>
    <row r="378" spans="1:23">
      <c r="A378" s="4">
        <v>50</v>
      </c>
      <c r="B378" s="4">
        <v>0</v>
      </c>
      <c r="C378" s="4">
        <v>0</v>
      </c>
      <c r="D378" s="4">
        <v>1</v>
      </c>
      <c r="E378" s="4">
        <v>230</v>
      </c>
      <c r="F378" s="4">
        <f>ROUND(Source!BA358,O378)</f>
        <v>0</v>
      </c>
      <c r="G378" s="4" t="s">
        <v>98</v>
      </c>
      <c r="H378" s="4" t="s">
        <v>99</v>
      </c>
      <c r="I378" s="4"/>
      <c r="J378" s="4"/>
      <c r="K378" s="4">
        <v>230</v>
      </c>
      <c r="L378" s="4">
        <v>19</v>
      </c>
      <c r="M378" s="4">
        <v>3</v>
      </c>
      <c r="N378" s="4" t="s">
        <v>3</v>
      </c>
      <c r="O378" s="4">
        <v>2</v>
      </c>
      <c r="P378" s="4"/>
      <c r="Q378" s="4"/>
      <c r="R378" s="4"/>
      <c r="S378" s="4"/>
      <c r="T378" s="4"/>
      <c r="U378" s="4"/>
      <c r="V378" s="4"/>
      <c r="W378" s="4"/>
    </row>
    <row r="379" spans="1:23">
      <c r="A379" s="4">
        <v>50</v>
      </c>
      <c r="B379" s="4">
        <v>0</v>
      </c>
      <c r="C379" s="4">
        <v>0</v>
      </c>
      <c r="D379" s="4">
        <v>1</v>
      </c>
      <c r="E379" s="4">
        <v>206</v>
      </c>
      <c r="F379" s="4">
        <f>ROUND(Source!T358,O379)</f>
        <v>0</v>
      </c>
      <c r="G379" s="4" t="s">
        <v>100</v>
      </c>
      <c r="H379" s="4" t="s">
        <v>101</v>
      </c>
      <c r="I379" s="4"/>
      <c r="J379" s="4"/>
      <c r="K379" s="4">
        <v>206</v>
      </c>
      <c r="L379" s="4">
        <v>20</v>
      </c>
      <c r="M379" s="4">
        <v>3</v>
      </c>
      <c r="N379" s="4" t="s">
        <v>3</v>
      </c>
      <c r="O379" s="4">
        <v>2</v>
      </c>
      <c r="P379" s="4"/>
      <c r="Q379" s="4"/>
      <c r="R379" s="4"/>
      <c r="S379" s="4"/>
      <c r="T379" s="4"/>
      <c r="U379" s="4"/>
      <c r="V379" s="4"/>
      <c r="W379" s="4"/>
    </row>
    <row r="380" spans="1:23">
      <c r="A380" s="4">
        <v>50</v>
      </c>
      <c r="B380" s="4">
        <v>0</v>
      </c>
      <c r="C380" s="4">
        <v>0</v>
      </c>
      <c r="D380" s="4">
        <v>1</v>
      </c>
      <c r="E380" s="4">
        <v>207</v>
      </c>
      <c r="F380" s="4">
        <f>Source!U358</f>
        <v>12.225600000000002</v>
      </c>
      <c r="G380" s="4" t="s">
        <v>102</v>
      </c>
      <c r="H380" s="4" t="s">
        <v>103</v>
      </c>
      <c r="I380" s="4"/>
      <c r="J380" s="4"/>
      <c r="K380" s="4">
        <v>207</v>
      </c>
      <c r="L380" s="4">
        <v>21</v>
      </c>
      <c r="M380" s="4">
        <v>3</v>
      </c>
      <c r="N380" s="4" t="s">
        <v>3</v>
      </c>
      <c r="O380" s="4">
        <v>-1</v>
      </c>
      <c r="P380" s="4"/>
      <c r="Q380" s="4"/>
      <c r="R380" s="4"/>
      <c r="S380" s="4"/>
      <c r="T380" s="4"/>
      <c r="U380" s="4"/>
      <c r="V380" s="4"/>
      <c r="W380" s="4"/>
    </row>
    <row r="381" spans="1:23">
      <c r="A381" s="4">
        <v>50</v>
      </c>
      <c r="B381" s="4">
        <v>0</v>
      </c>
      <c r="C381" s="4">
        <v>0</v>
      </c>
      <c r="D381" s="4">
        <v>1</v>
      </c>
      <c r="E381" s="4">
        <v>208</v>
      </c>
      <c r="F381" s="4">
        <f>Source!V358</f>
        <v>0.46419999999999995</v>
      </c>
      <c r="G381" s="4" t="s">
        <v>104</v>
      </c>
      <c r="H381" s="4" t="s">
        <v>105</v>
      </c>
      <c r="I381" s="4"/>
      <c r="J381" s="4"/>
      <c r="K381" s="4">
        <v>208</v>
      </c>
      <c r="L381" s="4">
        <v>22</v>
      </c>
      <c r="M381" s="4">
        <v>3</v>
      </c>
      <c r="N381" s="4" t="s">
        <v>3</v>
      </c>
      <c r="O381" s="4">
        <v>-1</v>
      </c>
      <c r="P381" s="4"/>
      <c r="Q381" s="4"/>
      <c r="R381" s="4"/>
      <c r="S381" s="4"/>
      <c r="T381" s="4"/>
      <c r="U381" s="4"/>
      <c r="V381" s="4"/>
      <c r="W381" s="4"/>
    </row>
    <row r="382" spans="1:23">
      <c r="A382" s="4">
        <v>50</v>
      </c>
      <c r="B382" s="4">
        <v>0</v>
      </c>
      <c r="C382" s="4">
        <v>0</v>
      </c>
      <c r="D382" s="4">
        <v>1</v>
      </c>
      <c r="E382" s="4">
        <v>209</v>
      </c>
      <c r="F382" s="4">
        <f>ROUND(Source!W358,O382)</f>
        <v>0</v>
      </c>
      <c r="G382" s="4" t="s">
        <v>106</v>
      </c>
      <c r="H382" s="4" t="s">
        <v>107</v>
      </c>
      <c r="I382" s="4"/>
      <c r="J382" s="4"/>
      <c r="K382" s="4">
        <v>209</v>
      </c>
      <c r="L382" s="4">
        <v>23</v>
      </c>
      <c r="M382" s="4">
        <v>3</v>
      </c>
      <c r="N382" s="4" t="s">
        <v>3</v>
      </c>
      <c r="O382" s="4">
        <v>2</v>
      </c>
      <c r="P382" s="4"/>
      <c r="Q382" s="4"/>
      <c r="R382" s="4"/>
      <c r="S382" s="4"/>
      <c r="T382" s="4"/>
      <c r="U382" s="4"/>
      <c r="V382" s="4"/>
      <c r="W382" s="4"/>
    </row>
    <row r="383" spans="1:23">
      <c r="A383" s="4">
        <v>50</v>
      </c>
      <c r="B383" s="4">
        <v>0</v>
      </c>
      <c r="C383" s="4">
        <v>0</v>
      </c>
      <c r="D383" s="4">
        <v>1</v>
      </c>
      <c r="E383" s="4">
        <v>210</v>
      </c>
      <c r="F383" s="4">
        <f>ROUND(Source!X358,O383)</f>
        <v>99.37</v>
      </c>
      <c r="G383" s="4" t="s">
        <v>108</v>
      </c>
      <c r="H383" s="4" t="s">
        <v>109</v>
      </c>
      <c r="I383" s="4"/>
      <c r="J383" s="4"/>
      <c r="K383" s="4">
        <v>210</v>
      </c>
      <c r="L383" s="4">
        <v>24</v>
      </c>
      <c r="M383" s="4">
        <v>3</v>
      </c>
      <c r="N383" s="4" t="s">
        <v>3</v>
      </c>
      <c r="O383" s="4">
        <v>2</v>
      </c>
      <c r="P383" s="4"/>
      <c r="Q383" s="4"/>
      <c r="R383" s="4"/>
      <c r="S383" s="4"/>
      <c r="T383" s="4"/>
      <c r="U383" s="4"/>
      <c r="V383" s="4"/>
      <c r="W383" s="4"/>
    </row>
    <row r="384" spans="1:23">
      <c r="A384" s="4">
        <v>50</v>
      </c>
      <c r="B384" s="4">
        <v>0</v>
      </c>
      <c r="C384" s="4">
        <v>0</v>
      </c>
      <c r="D384" s="4">
        <v>1</v>
      </c>
      <c r="E384" s="4">
        <v>211</v>
      </c>
      <c r="F384" s="4">
        <f>ROUND(Source!Y358,O384)</f>
        <v>63.79</v>
      </c>
      <c r="G384" s="4" t="s">
        <v>110</v>
      </c>
      <c r="H384" s="4" t="s">
        <v>111</v>
      </c>
      <c r="I384" s="4"/>
      <c r="J384" s="4"/>
      <c r="K384" s="4">
        <v>211</v>
      </c>
      <c r="L384" s="4">
        <v>25</v>
      </c>
      <c r="M384" s="4">
        <v>3</v>
      </c>
      <c r="N384" s="4" t="s">
        <v>3</v>
      </c>
      <c r="O384" s="4">
        <v>2</v>
      </c>
      <c r="P384" s="4"/>
      <c r="Q384" s="4"/>
      <c r="R384" s="4"/>
      <c r="S384" s="4"/>
      <c r="T384" s="4"/>
      <c r="U384" s="4"/>
      <c r="V384" s="4"/>
      <c r="W384" s="4"/>
    </row>
    <row r="385" spans="1:206">
      <c r="A385" s="4">
        <v>50</v>
      </c>
      <c r="B385" s="4">
        <v>0</v>
      </c>
      <c r="C385" s="4">
        <v>0</v>
      </c>
      <c r="D385" s="4">
        <v>1</v>
      </c>
      <c r="E385" s="4">
        <v>224</v>
      </c>
      <c r="F385" s="4">
        <f>ROUND(Source!AR358,O385)</f>
        <v>4771.0200000000004</v>
      </c>
      <c r="G385" s="4" t="s">
        <v>112</v>
      </c>
      <c r="H385" s="4" t="s">
        <v>113</v>
      </c>
      <c r="I385" s="4"/>
      <c r="J385" s="4"/>
      <c r="K385" s="4">
        <v>224</v>
      </c>
      <c r="L385" s="4">
        <v>26</v>
      </c>
      <c r="M385" s="4">
        <v>3</v>
      </c>
      <c r="N385" s="4" t="s">
        <v>3</v>
      </c>
      <c r="O385" s="4">
        <v>2</v>
      </c>
      <c r="P385" s="4"/>
      <c r="Q385" s="4"/>
      <c r="R385" s="4"/>
      <c r="S385" s="4"/>
      <c r="T385" s="4"/>
      <c r="U385" s="4"/>
      <c r="V385" s="4"/>
      <c r="W385" s="4"/>
    </row>
    <row r="386" spans="1:206">
      <c r="A386" s="4">
        <v>50</v>
      </c>
      <c r="B386" s="4">
        <v>1</v>
      </c>
      <c r="C386" s="4">
        <v>0</v>
      </c>
      <c r="D386" s="4">
        <v>2</v>
      </c>
      <c r="E386" s="4">
        <v>0</v>
      </c>
      <c r="F386" s="4">
        <f>ROUND(F385*6.65,O386)</f>
        <v>31727.279999999999</v>
      </c>
      <c r="G386" s="4" t="s">
        <v>114</v>
      </c>
      <c r="H386" s="4" t="s">
        <v>201</v>
      </c>
      <c r="I386" s="4"/>
      <c r="J386" s="4"/>
      <c r="K386" s="4">
        <v>212</v>
      </c>
      <c r="L386" s="4">
        <v>27</v>
      </c>
      <c r="M386" s="4">
        <v>0</v>
      </c>
      <c r="N386" s="4" t="s">
        <v>3</v>
      </c>
      <c r="O386" s="4">
        <v>2</v>
      </c>
      <c r="P386" s="4"/>
      <c r="Q386" s="4"/>
      <c r="R386" s="4"/>
      <c r="S386" s="4"/>
      <c r="T386" s="4"/>
      <c r="U386" s="4"/>
      <c r="V386" s="4"/>
      <c r="W386" s="4"/>
    </row>
    <row r="387" spans="1:206">
      <c r="A387" s="4">
        <v>50</v>
      </c>
      <c r="B387" s="4">
        <v>1</v>
      </c>
      <c r="C387" s="4">
        <v>0</v>
      </c>
      <c r="D387" s="4">
        <v>2</v>
      </c>
      <c r="E387" s="4">
        <v>0</v>
      </c>
      <c r="F387" s="4">
        <f>ROUND(F386*0.18,O387)</f>
        <v>5710.91</v>
      </c>
      <c r="G387" s="4" t="s">
        <v>161</v>
      </c>
      <c r="H387" s="4" t="s">
        <v>162</v>
      </c>
      <c r="I387" s="4"/>
      <c r="J387" s="4"/>
      <c r="K387" s="4">
        <v>212</v>
      </c>
      <c r="L387" s="4">
        <v>28</v>
      </c>
      <c r="M387" s="4">
        <v>0</v>
      </c>
      <c r="N387" s="4" t="s">
        <v>3</v>
      </c>
      <c r="O387" s="4">
        <v>2</v>
      </c>
      <c r="P387" s="4"/>
      <c r="Q387" s="4"/>
      <c r="R387" s="4"/>
      <c r="S387" s="4"/>
      <c r="T387" s="4"/>
      <c r="U387" s="4"/>
      <c r="V387" s="4"/>
      <c r="W387" s="4"/>
    </row>
    <row r="388" spans="1:206">
      <c r="A388" s="4">
        <v>50</v>
      </c>
      <c r="B388" s="4">
        <v>1</v>
      </c>
      <c r="C388" s="4">
        <v>0</v>
      </c>
      <c r="D388" s="4">
        <v>2</v>
      </c>
      <c r="E388" s="4">
        <v>0</v>
      </c>
      <c r="F388" s="4">
        <f>ROUND(F386+F387,O388)</f>
        <v>37438.19</v>
      </c>
      <c r="G388" s="4" t="s">
        <v>202</v>
      </c>
      <c r="H388" s="4" t="s">
        <v>202</v>
      </c>
      <c r="I388" s="4"/>
      <c r="J388" s="4"/>
      <c r="K388" s="4">
        <v>212</v>
      </c>
      <c r="L388" s="4">
        <v>29</v>
      </c>
      <c r="M388" s="4">
        <v>0</v>
      </c>
      <c r="N388" s="4" t="s">
        <v>3</v>
      </c>
      <c r="O388" s="4">
        <v>2</v>
      </c>
      <c r="P388" s="4"/>
      <c r="Q388" s="4"/>
      <c r="R388" s="4"/>
      <c r="S388" s="4"/>
      <c r="T388" s="4"/>
      <c r="U388" s="4"/>
      <c r="V388" s="4"/>
      <c r="W388" s="4"/>
    </row>
    <row r="390" spans="1:206">
      <c r="A390" s="2">
        <v>51</v>
      </c>
      <c r="B390" s="2">
        <f>B20</f>
        <v>1</v>
      </c>
      <c r="C390" s="2">
        <f>A20</f>
        <v>3</v>
      </c>
      <c r="D390" s="2">
        <f>ROW(A20)</f>
        <v>20</v>
      </c>
      <c r="E390" s="2"/>
      <c r="F390" s="2" t="str">
        <f>IF(F20&lt;&gt;"",F20,"")</f>
        <v>Новая локальная смета</v>
      </c>
      <c r="G390" s="2" t="str">
        <f>IF(G20&lt;&gt;"",G20,"")</f>
        <v>Локальная смета 1</v>
      </c>
      <c r="H390" s="2">
        <v>0</v>
      </c>
      <c r="I390" s="2"/>
      <c r="J390" s="2"/>
      <c r="K390" s="2"/>
      <c r="L390" s="2"/>
      <c r="M390" s="2"/>
      <c r="N390" s="2"/>
      <c r="O390" s="2">
        <f t="shared" ref="O390:T390" si="311">ROUND(O114+O236+O358+AB390,2)</f>
        <v>13823.58</v>
      </c>
      <c r="P390" s="2">
        <f t="shared" si="311"/>
        <v>13307.97</v>
      </c>
      <c r="Q390" s="2">
        <f t="shared" si="311"/>
        <v>163.5</v>
      </c>
      <c r="R390" s="2">
        <f t="shared" si="311"/>
        <v>15.9</v>
      </c>
      <c r="S390" s="2">
        <f t="shared" si="311"/>
        <v>352.11</v>
      </c>
      <c r="T390" s="2">
        <f t="shared" si="311"/>
        <v>0</v>
      </c>
      <c r="U390" s="2">
        <f>U114+U236+U358+AH390</f>
        <v>36.676800000000007</v>
      </c>
      <c r="V390" s="2">
        <f>V114+V236+V358+AI390</f>
        <v>1.3925999999999998</v>
      </c>
      <c r="W390" s="2">
        <f>ROUND(W114+W236+W358+AJ390,2)</f>
        <v>0</v>
      </c>
      <c r="X390" s="2">
        <f>ROUND(X114+X236+X358+AK390,2)</f>
        <v>298.11</v>
      </c>
      <c r="Y390" s="2">
        <f>ROUND(Y114+Y236+Y358+AL390,2)</f>
        <v>191.37</v>
      </c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>
        <f t="shared" ref="AO390:BC390" si="312">ROUND(AO114+AO236+AO358+BX390,2)</f>
        <v>0</v>
      </c>
      <c r="AP390" s="2">
        <f t="shared" si="312"/>
        <v>11685.6</v>
      </c>
      <c r="AQ390" s="2">
        <f t="shared" si="312"/>
        <v>0</v>
      </c>
      <c r="AR390" s="2">
        <f t="shared" si="312"/>
        <v>14313.06</v>
      </c>
      <c r="AS390" s="2">
        <f t="shared" si="312"/>
        <v>77.19</v>
      </c>
      <c r="AT390" s="2">
        <f t="shared" si="312"/>
        <v>2550.27</v>
      </c>
      <c r="AU390" s="2">
        <f t="shared" si="312"/>
        <v>0</v>
      </c>
      <c r="AV390" s="2">
        <f t="shared" si="312"/>
        <v>13307.97</v>
      </c>
      <c r="AW390" s="2">
        <f t="shared" si="312"/>
        <v>1622.37</v>
      </c>
      <c r="AX390" s="2">
        <f t="shared" si="312"/>
        <v>0</v>
      </c>
      <c r="AY390" s="2">
        <f t="shared" si="312"/>
        <v>1622.37</v>
      </c>
      <c r="AZ390" s="2">
        <f t="shared" si="312"/>
        <v>11685.6</v>
      </c>
      <c r="BA390" s="2">
        <f t="shared" si="312"/>
        <v>0</v>
      </c>
      <c r="BB390" s="2">
        <f t="shared" si="312"/>
        <v>0</v>
      </c>
      <c r="BC390" s="2">
        <f t="shared" si="312"/>
        <v>0</v>
      </c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  <c r="ER390" s="3"/>
      <c r="ES390" s="3"/>
      <c r="ET390" s="3"/>
      <c r="EU390" s="3"/>
      <c r="EV390" s="3"/>
      <c r="EW390" s="3"/>
      <c r="EX390" s="3"/>
      <c r="EY390" s="3"/>
      <c r="EZ390" s="3"/>
      <c r="FA390" s="3"/>
      <c r="FB390" s="3"/>
      <c r="FC390" s="3"/>
      <c r="FD390" s="3"/>
      <c r="FE390" s="3"/>
      <c r="FF390" s="3"/>
      <c r="FG390" s="3"/>
      <c r="FH390" s="3"/>
      <c r="FI390" s="3"/>
      <c r="FJ390" s="3"/>
      <c r="FK390" s="3"/>
      <c r="FL390" s="3"/>
      <c r="FM390" s="3"/>
      <c r="FN390" s="3"/>
      <c r="FO390" s="3"/>
      <c r="FP390" s="3"/>
      <c r="FQ390" s="3"/>
      <c r="FR390" s="3"/>
      <c r="FS390" s="3"/>
      <c r="FT390" s="3"/>
      <c r="FU390" s="3"/>
      <c r="FV390" s="3"/>
      <c r="FW390" s="3"/>
      <c r="FX390" s="3"/>
      <c r="FY390" s="3"/>
      <c r="FZ390" s="3"/>
      <c r="GA390" s="3"/>
      <c r="GB390" s="3"/>
      <c r="GC390" s="3"/>
      <c r="GD390" s="3"/>
      <c r="GE390" s="3"/>
      <c r="GF390" s="3"/>
      <c r="GG390" s="3"/>
      <c r="GH390" s="3"/>
      <c r="GI390" s="3"/>
      <c r="GJ390" s="3"/>
      <c r="GK390" s="3"/>
      <c r="GL390" s="3"/>
      <c r="GM390" s="3"/>
      <c r="GN390" s="3"/>
      <c r="GO390" s="3"/>
      <c r="GP390" s="3"/>
      <c r="GQ390" s="3"/>
      <c r="GR390" s="3"/>
      <c r="GS390" s="3"/>
      <c r="GT390" s="3"/>
      <c r="GU390" s="3"/>
      <c r="GV390" s="3"/>
      <c r="GW390" s="3"/>
      <c r="GX390" s="3">
        <v>0</v>
      </c>
    </row>
    <row r="392" spans="1:206">
      <c r="A392" s="4">
        <v>50</v>
      </c>
      <c r="B392" s="4">
        <v>0</v>
      </c>
      <c r="C392" s="4">
        <v>0</v>
      </c>
      <c r="D392" s="4">
        <v>1</v>
      </c>
      <c r="E392" s="4">
        <v>201</v>
      </c>
      <c r="F392" s="4">
        <f>ROUND(Source!O390,O392)</f>
        <v>13823.58</v>
      </c>
      <c r="G392" s="4" t="s">
        <v>62</v>
      </c>
      <c r="H392" s="4" t="s">
        <v>63</v>
      </c>
      <c r="I392" s="4"/>
      <c r="J392" s="4"/>
      <c r="K392" s="4">
        <v>201</v>
      </c>
      <c r="L392" s="4">
        <v>1</v>
      </c>
      <c r="M392" s="4">
        <v>3</v>
      </c>
      <c r="N392" s="4" t="s">
        <v>3</v>
      </c>
      <c r="O392" s="4">
        <v>2</v>
      </c>
      <c r="P392" s="4"/>
      <c r="Q392" s="4"/>
      <c r="R392" s="4"/>
      <c r="S392" s="4"/>
      <c r="T392" s="4"/>
      <c r="U392" s="4"/>
      <c r="V392" s="4"/>
      <c r="W392" s="4"/>
    </row>
    <row r="393" spans="1:206">
      <c r="A393" s="4">
        <v>50</v>
      </c>
      <c r="B393" s="4">
        <v>0</v>
      </c>
      <c r="C393" s="4">
        <v>0</v>
      </c>
      <c r="D393" s="4">
        <v>1</v>
      </c>
      <c r="E393" s="4">
        <v>202</v>
      </c>
      <c r="F393" s="4">
        <f>ROUND(Source!P390,O393)</f>
        <v>13307.97</v>
      </c>
      <c r="G393" s="4" t="s">
        <v>64</v>
      </c>
      <c r="H393" s="4" t="s">
        <v>65</v>
      </c>
      <c r="I393" s="4"/>
      <c r="J393" s="4"/>
      <c r="K393" s="4">
        <v>202</v>
      </c>
      <c r="L393" s="4">
        <v>2</v>
      </c>
      <c r="M393" s="4">
        <v>3</v>
      </c>
      <c r="N393" s="4" t="s">
        <v>3</v>
      </c>
      <c r="O393" s="4">
        <v>2</v>
      </c>
      <c r="P393" s="4"/>
      <c r="Q393" s="4"/>
      <c r="R393" s="4"/>
      <c r="S393" s="4"/>
      <c r="T393" s="4"/>
      <c r="U393" s="4"/>
      <c r="V393" s="4"/>
      <c r="W393" s="4"/>
    </row>
    <row r="394" spans="1:206">
      <c r="A394" s="4">
        <v>50</v>
      </c>
      <c r="B394" s="4">
        <v>0</v>
      </c>
      <c r="C394" s="4">
        <v>0</v>
      </c>
      <c r="D394" s="4">
        <v>1</v>
      </c>
      <c r="E394" s="4">
        <v>222</v>
      </c>
      <c r="F394" s="4">
        <f>ROUND(Source!AO390,O394)</f>
        <v>0</v>
      </c>
      <c r="G394" s="4" t="s">
        <v>66</v>
      </c>
      <c r="H394" s="4" t="s">
        <v>67</v>
      </c>
      <c r="I394" s="4"/>
      <c r="J394" s="4"/>
      <c r="K394" s="4">
        <v>222</v>
      </c>
      <c r="L394" s="4">
        <v>3</v>
      </c>
      <c r="M394" s="4">
        <v>3</v>
      </c>
      <c r="N394" s="4" t="s">
        <v>3</v>
      </c>
      <c r="O394" s="4">
        <v>2</v>
      </c>
      <c r="P394" s="4"/>
      <c r="Q394" s="4"/>
      <c r="R394" s="4"/>
      <c r="S394" s="4"/>
      <c r="T394" s="4"/>
      <c r="U394" s="4"/>
      <c r="V394" s="4"/>
      <c r="W394" s="4"/>
    </row>
    <row r="395" spans="1:206">
      <c r="A395" s="4">
        <v>50</v>
      </c>
      <c r="B395" s="4">
        <v>0</v>
      </c>
      <c r="C395" s="4">
        <v>0</v>
      </c>
      <c r="D395" s="4">
        <v>1</v>
      </c>
      <c r="E395" s="4">
        <v>225</v>
      </c>
      <c r="F395" s="4">
        <f>ROUND(Source!AV390,O395)</f>
        <v>13307.97</v>
      </c>
      <c r="G395" s="4" t="s">
        <v>68</v>
      </c>
      <c r="H395" s="4" t="s">
        <v>69</v>
      </c>
      <c r="I395" s="4"/>
      <c r="J395" s="4"/>
      <c r="K395" s="4">
        <v>225</v>
      </c>
      <c r="L395" s="4">
        <v>4</v>
      </c>
      <c r="M395" s="4">
        <v>3</v>
      </c>
      <c r="N395" s="4" t="s">
        <v>3</v>
      </c>
      <c r="O395" s="4">
        <v>2</v>
      </c>
      <c r="P395" s="4"/>
      <c r="Q395" s="4"/>
      <c r="R395" s="4"/>
      <c r="S395" s="4"/>
      <c r="T395" s="4"/>
      <c r="U395" s="4"/>
      <c r="V395" s="4"/>
      <c r="W395" s="4"/>
    </row>
    <row r="396" spans="1:206">
      <c r="A396" s="4">
        <v>50</v>
      </c>
      <c r="B396" s="4">
        <v>0</v>
      </c>
      <c r="C396" s="4">
        <v>0</v>
      </c>
      <c r="D396" s="4">
        <v>1</v>
      </c>
      <c r="E396" s="4">
        <v>226</v>
      </c>
      <c r="F396" s="4">
        <f>ROUND(Source!AW390,O396)</f>
        <v>1622.37</v>
      </c>
      <c r="G396" s="4" t="s">
        <v>70</v>
      </c>
      <c r="H396" s="4" t="s">
        <v>71</v>
      </c>
      <c r="I396" s="4"/>
      <c r="J396" s="4"/>
      <c r="K396" s="4">
        <v>226</v>
      </c>
      <c r="L396" s="4">
        <v>5</v>
      </c>
      <c r="M396" s="4">
        <v>3</v>
      </c>
      <c r="N396" s="4" t="s">
        <v>3</v>
      </c>
      <c r="O396" s="4">
        <v>2</v>
      </c>
      <c r="P396" s="4"/>
      <c r="Q396" s="4"/>
      <c r="R396" s="4"/>
      <c r="S396" s="4"/>
      <c r="T396" s="4"/>
      <c r="U396" s="4"/>
      <c r="V396" s="4"/>
      <c r="W396" s="4"/>
    </row>
    <row r="397" spans="1:206">
      <c r="A397" s="4">
        <v>50</v>
      </c>
      <c r="B397" s="4">
        <v>0</v>
      </c>
      <c r="C397" s="4">
        <v>0</v>
      </c>
      <c r="D397" s="4">
        <v>1</v>
      </c>
      <c r="E397" s="4">
        <v>227</v>
      </c>
      <c r="F397" s="4">
        <f>ROUND(Source!AX390,O397)</f>
        <v>0</v>
      </c>
      <c r="G397" s="4" t="s">
        <v>72</v>
      </c>
      <c r="H397" s="4" t="s">
        <v>73</v>
      </c>
      <c r="I397" s="4"/>
      <c r="J397" s="4"/>
      <c r="K397" s="4">
        <v>227</v>
      </c>
      <c r="L397" s="4">
        <v>6</v>
      </c>
      <c r="M397" s="4">
        <v>3</v>
      </c>
      <c r="N397" s="4" t="s">
        <v>3</v>
      </c>
      <c r="O397" s="4">
        <v>2</v>
      </c>
      <c r="P397" s="4"/>
      <c r="Q397" s="4"/>
      <c r="R397" s="4"/>
      <c r="S397" s="4"/>
      <c r="T397" s="4"/>
      <c r="U397" s="4"/>
      <c r="V397" s="4"/>
      <c r="W397" s="4"/>
    </row>
    <row r="398" spans="1:206">
      <c r="A398" s="4">
        <v>50</v>
      </c>
      <c r="B398" s="4">
        <v>0</v>
      </c>
      <c r="C398" s="4">
        <v>0</v>
      </c>
      <c r="D398" s="4">
        <v>1</v>
      </c>
      <c r="E398" s="4">
        <v>228</v>
      </c>
      <c r="F398" s="4">
        <f>ROUND(Source!AY390,O398)</f>
        <v>1622.37</v>
      </c>
      <c r="G398" s="4" t="s">
        <v>74</v>
      </c>
      <c r="H398" s="4" t="s">
        <v>75</v>
      </c>
      <c r="I398" s="4"/>
      <c r="J398" s="4"/>
      <c r="K398" s="4">
        <v>228</v>
      </c>
      <c r="L398" s="4">
        <v>7</v>
      </c>
      <c r="M398" s="4">
        <v>3</v>
      </c>
      <c r="N398" s="4" t="s">
        <v>3</v>
      </c>
      <c r="O398" s="4">
        <v>2</v>
      </c>
      <c r="P398" s="4"/>
      <c r="Q398" s="4"/>
      <c r="R398" s="4"/>
      <c r="S398" s="4"/>
      <c r="T398" s="4"/>
      <c r="U398" s="4"/>
      <c r="V398" s="4"/>
      <c r="W398" s="4"/>
    </row>
    <row r="399" spans="1:206">
      <c r="A399" s="4">
        <v>50</v>
      </c>
      <c r="B399" s="4">
        <v>0</v>
      </c>
      <c r="C399" s="4">
        <v>0</v>
      </c>
      <c r="D399" s="4">
        <v>1</v>
      </c>
      <c r="E399" s="4">
        <v>216</v>
      </c>
      <c r="F399" s="4">
        <f>ROUND(Source!AP390,O399)</f>
        <v>11685.6</v>
      </c>
      <c r="G399" s="4" t="s">
        <v>76</v>
      </c>
      <c r="H399" s="4" t="s">
        <v>77</v>
      </c>
      <c r="I399" s="4"/>
      <c r="J399" s="4"/>
      <c r="K399" s="4">
        <v>216</v>
      </c>
      <c r="L399" s="4">
        <v>8</v>
      </c>
      <c r="M399" s="4">
        <v>3</v>
      </c>
      <c r="N399" s="4" t="s">
        <v>3</v>
      </c>
      <c r="O399" s="4">
        <v>2</v>
      </c>
      <c r="P399" s="4"/>
      <c r="Q399" s="4"/>
      <c r="R399" s="4"/>
      <c r="S399" s="4"/>
      <c r="T399" s="4"/>
      <c r="U399" s="4"/>
      <c r="V399" s="4"/>
      <c r="W399" s="4"/>
    </row>
    <row r="400" spans="1:206">
      <c r="A400" s="4">
        <v>50</v>
      </c>
      <c r="B400" s="4">
        <v>0</v>
      </c>
      <c r="C400" s="4">
        <v>0</v>
      </c>
      <c r="D400" s="4">
        <v>1</v>
      </c>
      <c r="E400" s="4">
        <v>223</v>
      </c>
      <c r="F400" s="4">
        <f>ROUND(Source!AQ390,O400)</f>
        <v>0</v>
      </c>
      <c r="G400" s="4" t="s">
        <v>78</v>
      </c>
      <c r="H400" s="4" t="s">
        <v>79</v>
      </c>
      <c r="I400" s="4"/>
      <c r="J400" s="4"/>
      <c r="K400" s="4">
        <v>223</v>
      </c>
      <c r="L400" s="4">
        <v>9</v>
      </c>
      <c r="M400" s="4">
        <v>3</v>
      </c>
      <c r="N400" s="4" t="s">
        <v>3</v>
      </c>
      <c r="O400" s="4">
        <v>2</v>
      </c>
      <c r="P400" s="4"/>
      <c r="Q400" s="4"/>
      <c r="R400" s="4"/>
      <c r="S400" s="4"/>
      <c r="T400" s="4"/>
      <c r="U400" s="4"/>
      <c r="V400" s="4"/>
      <c r="W400" s="4"/>
    </row>
    <row r="401" spans="1:23">
      <c r="A401" s="4">
        <v>50</v>
      </c>
      <c r="B401" s="4">
        <v>0</v>
      </c>
      <c r="C401" s="4">
        <v>0</v>
      </c>
      <c r="D401" s="4">
        <v>1</v>
      </c>
      <c r="E401" s="4">
        <v>229</v>
      </c>
      <c r="F401" s="4">
        <f>ROUND(Source!AZ390,O401)</f>
        <v>11685.6</v>
      </c>
      <c r="G401" s="4" t="s">
        <v>80</v>
      </c>
      <c r="H401" s="4" t="s">
        <v>81</v>
      </c>
      <c r="I401" s="4"/>
      <c r="J401" s="4"/>
      <c r="K401" s="4">
        <v>229</v>
      </c>
      <c r="L401" s="4">
        <v>10</v>
      </c>
      <c r="M401" s="4">
        <v>3</v>
      </c>
      <c r="N401" s="4" t="s">
        <v>3</v>
      </c>
      <c r="O401" s="4">
        <v>2</v>
      </c>
      <c r="P401" s="4"/>
      <c r="Q401" s="4"/>
      <c r="R401" s="4"/>
      <c r="S401" s="4"/>
      <c r="T401" s="4"/>
      <c r="U401" s="4"/>
      <c r="V401" s="4"/>
      <c r="W401" s="4"/>
    </row>
    <row r="402" spans="1:23">
      <c r="A402" s="4">
        <v>50</v>
      </c>
      <c r="B402" s="4">
        <v>0</v>
      </c>
      <c r="C402" s="4">
        <v>0</v>
      </c>
      <c r="D402" s="4">
        <v>1</v>
      </c>
      <c r="E402" s="4">
        <v>203</v>
      </c>
      <c r="F402" s="4">
        <f>ROUND(Source!Q390,O402)</f>
        <v>163.5</v>
      </c>
      <c r="G402" s="4" t="s">
        <v>82</v>
      </c>
      <c r="H402" s="4" t="s">
        <v>83</v>
      </c>
      <c r="I402" s="4"/>
      <c r="J402" s="4"/>
      <c r="K402" s="4">
        <v>203</v>
      </c>
      <c r="L402" s="4">
        <v>11</v>
      </c>
      <c r="M402" s="4">
        <v>3</v>
      </c>
      <c r="N402" s="4" t="s">
        <v>3</v>
      </c>
      <c r="O402" s="4">
        <v>2</v>
      </c>
      <c r="P402" s="4"/>
      <c r="Q402" s="4"/>
      <c r="R402" s="4"/>
      <c r="S402" s="4"/>
      <c r="T402" s="4"/>
      <c r="U402" s="4"/>
      <c r="V402" s="4"/>
      <c r="W402" s="4"/>
    </row>
    <row r="403" spans="1:23">
      <c r="A403" s="4">
        <v>50</v>
      </c>
      <c r="B403" s="4">
        <v>0</v>
      </c>
      <c r="C403" s="4">
        <v>0</v>
      </c>
      <c r="D403" s="4">
        <v>1</v>
      </c>
      <c r="E403" s="4">
        <v>231</v>
      </c>
      <c r="F403" s="4">
        <f>ROUND(Source!BB390,O403)</f>
        <v>0</v>
      </c>
      <c r="G403" s="4" t="s">
        <v>84</v>
      </c>
      <c r="H403" s="4" t="s">
        <v>85</v>
      </c>
      <c r="I403" s="4"/>
      <c r="J403" s="4"/>
      <c r="K403" s="4">
        <v>231</v>
      </c>
      <c r="L403" s="4">
        <v>12</v>
      </c>
      <c r="M403" s="4">
        <v>3</v>
      </c>
      <c r="N403" s="4" t="s">
        <v>3</v>
      </c>
      <c r="O403" s="4">
        <v>2</v>
      </c>
      <c r="P403" s="4"/>
      <c r="Q403" s="4"/>
      <c r="R403" s="4"/>
      <c r="S403" s="4"/>
      <c r="T403" s="4"/>
      <c r="U403" s="4"/>
      <c r="V403" s="4"/>
      <c r="W403" s="4"/>
    </row>
    <row r="404" spans="1:23">
      <c r="A404" s="4">
        <v>50</v>
      </c>
      <c r="B404" s="4">
        <v>0</v>
      </c>
      <c r="C404" s="4">
        <v>0</v>
      </c>
      <c r="D404" s="4">
        <v>1</v>
      </c>
      <c r="E404" s="4">
        <v>204</v>
      </c>
      <c r="F404" s="4">
        <f>ROUND(Source!R390,O404)</f>
        <v>15.9</v>
      </c>
      <c r="G404" s="4" t="s">
        <v>86</v>
      </c>
      <c r="H404" s="4" t="s">
        <v>87</v>
      </c>
      <c r="I404" s="4"/>
      <c r="J404" s="4"/>
      <c r="K404" s="4">
        <v>204</v>
      </c>
      <c r="L404" s="4">
        <v>13</v>
      </c>
      <c r="M404" s="4">
        <v>3</v>
      </c>
      <c r="N404" s="4" t="s">
        <v>3</v>
      </c>
      <c r="O404" s="4">
        <v>2</v>
      </c>
      <c r="P404" s="4"/>
      <c r="Q404" s="4"/>
      <c r="R404" s="4"/>
      <c r="S404" s="4"/>
      <c r="T404" s="4"/>
      <c r="U404" s="4"/>
      <c r="V404" s="4"/>
      <c r="W404" s="4"/>
    </row>
    <row r="405" spans="1:23">
      <c r="A405" s="4">
        <v>50</v>
      </c>
      <c r="B405" s="4">
        <v>0</v>
      </c>
      <c r="C405" s="4">
        <v>0</v>
      </c>
      <c r="D405" s="4">
        <v>1</v>
      </c>
      <c r="E405" s="4">
        <v>205</v>
      </c>
      <c r="F405" s="4">
        <f>ROUND(Source!S390,O405)</f>
        <v>352.11</v>
      </c>
      <c r="G405" s="4" t="s">
        <v>88</v>
      </c>
      <c r="H405" s="4" t="s">
        <v>89</v>
      </c>
      <c r="I405" s="4"/>
      <c r="J405" s="4"/>
      <c r="K405" s="4">
        <v>205</v>
      </c>
      <c r="L405" s="4">
        <v>14</v>
      </c>
      <c r="M405" s="4">
        <v>3</v>
      </c>
      <c r="N405" s="4" t="s">
        <v>3</v>
      </c>
      <c r="O405" s="4">
        <v>2</v>
      </c>
      <c r="P405" s="4"/>
      <c r="Q405" s="4"/>
      <c r="R405" s="4"/>
      <c r="S405" s="4"/>
      <c r="T405" s="4"/>
      <c r="U405" s="4"/>
      <c r="V405" s="4"/>
      <c r="W405" s="4"/>
    </row>
    <row r="406" spans="1:23">
      <c r="A406" s="4">
        <v>50</v>
      </c>
      <c r="B406" s="4">
        <v>0</v>
      </c>
      <c r="C406" s="4">
        <v>0</v>
      </c>
      <c r="D406" s="4">
        <v>1</v>
      </c>
      <c r="E406" s="4">
        <v>232</v>
      </c>
      <c r="F406" s="4">
        <f>ROUND(Source!BC390,O406)</f>
        <v>0</v>
      </c>
      <c r="G406" s="4" t="s">
        <v>90</v>
      </c>
      <c r="H406" s="4" t="s">
        <v>91</v>
      </c>
      <c r="I406" s="4"/>
      <c r="J406" s="4"/>
      <c r="K406" s="4">
        <v>232</v>
      </c>
      <c r="L406" s="4">
        <v>15</v>
      </c>
      <c r="M406" s="4">
        <v>3</v>
      </c>
      <c r="N406" s="4" t="s">
        <v>3</v>
      </c>
      <c r="O406" s="4">
        <v>2</v>
      </c>
      <c r="P406" s="4"/>
      <c r="Q406" s="4"/>
      <c r="R406" s="4"/>
      <c r="S406" s="4"/>
      <c r="T406" s="4"/>
      <c r="U406" s="4"/>
      <c r="V406" s="4"/>
      <c r="W406" s="4"/>
    </row>
    <row r="407" spans="1:23">
      <c r="A407" s="4">
        <v>50</v>
      </c>
      <c r="B407" s="4">
        <v>0</v>
      </c>
      <c r="C407" s="4">
        <v>0</v>
      </c>
      <c r="D407" s="4">
        <v>1</v>
      </c>
      <c r="E407" s="4">
        <v>214</v>
      </c>
      <c r="F407" s="4">
        <f>ROUND(Source!AS390,O407)</f>
        <v>77.19</v>
      </c>
      <c r="G407" s="4" t="s">
        <v>92</v>
      </c>
      <c r="H407" s="4" t="s">
        <v>93</v>
      </c>
      <c r="I407" s="4"/>
      <c r="J407" s="4"/>
      <c r="K407" s="4">
        <v>214</v>
      </c>
      <c r="L407" s="4">
        <v>16</v>
      </c>
      <c r="M407" s="4">
        <v>3</v>
      </c>
      <c r="N407" s="4" t="s">
        <v>3</v>
      </c>
      <c r="O407" s="4">
        <v>2</v>
      </c>
      <c r="P407" s="4"/>
      <c r="Q407" s="4"/>
      <c r="R407" s="4"/>
      <c r="S407" s="4"/>
      <c r="T407" s="4"/>
      <c r="U407" s="4"/>
      <c r="V407" s="4"/>
      <c r="W407" s="4"/>
    </row>
    <row r="408" spans="1:23">
      <c r="A408" s="4">
        <v>50</v>
      </c>
      <c r="B408" s="4">
        <v>0</v>
      </c>
      <c r="C408" s="4">
        <v>0</v>
      </c>
      <c r="D408" s="4">
        <v>1</v>
      </c>
      <c r="E408" s="4">
        <v>215</v>
      </c>
      <c r="F408" s="4">
        <f>ROUND(Source!AT390,O408)</f>
        <v>2550.27</v>
      </c>
      <c r="G408" s="4" t="s">
        <v>94</v>
      </c>
      <c r="H408" s="4" t="s">
        <v>95</v>
      </c>
      <c r="I408" s="4"/>
      <c r="J408" s="4"/>
      <c r="K408" s="4">
        <v>215</v>
      </c>
      <c r="L408" s="4">
        <v>17</v>
      </c>
      <c r="M408" s="4">
        <v>3</v>
      </c>
      <c r="N408" s="4" t="s">
        <v>3</v>
      </c>
      <c r="O408" s="4">
        <v>2</v>
      </c>
      <c r="P408" s="4"/>
      <c r="Q408" s="4"/>
      <c r="R408" s="4"/>
      <c r="S408" s="4"/>
      <c r="T408" s="4"/>
      <c r="U408" s="4"/>
      <c r="V408" s="4"/>
      <c r="W408" s="4"/>
    </row>
    <row r="409" spans="1:23">
      <c r="A409" s="4">
        <v>50</v>
      </c>
      <c r="B409" s="4">
        <v>0</v>
      </c>
      <c r="C409" s="4">
        <v>0</v>
      </c>
      <c r="D409" s="4">
        <v>1</v>
      </c>
      <c r="E409" s="4">
        <v>217</v>
      </c>
      <c r="F409" s="4">
        <f>ROUND(Source!AU390,O409)</f>
        <v>0</v>
      </c>
      <c r="G409" s="4" t="s">
        <v>96</v>
      </c>
      <c r="H409" s="4" t="s">
        <v>97</v>
      </c>
      <c r="I409" s="4"/>
      <c r="J409" s="4"/>
      <c r="K409" s="4">
        <v>217</v>
      </c>
      <c r="L409" s="4">
        <v>18</v>
      </c>
      <c r="M409" s="4">
        <v>3</v>
      </c>
      <c r="N409" s="4" t="s">
        <v>3</v>
      </c>
      <c r="O409" s="4">
        <v>2</v>
      </c>
      <c r="P409" s="4"/>
      <c r="Q409" s="4"/>
      <c r="R409" s="4"/>
      <c r="S409" s="4"/>
      <c r="T409" s="4"/>
      <c r="U409" s="4"/>
      <c r="V409" s="4"/>
      <c r="W409" s="4"/>
    </row>
    <row r="410" spans="1:23">
      <c r="A410" s="4">
        <v>50</v>
      </c>
      <c r="B410" s="4">
        <v>0</v>
      </c>
      <c r="C410" s="4">
        <v>0</v>
      </c>
      <c r="D410" s="4">
        <v>1</v>
      </c>
      <c r="E410" s="4">
        <v>230</v>
      </c>
      <c r="F410" s="4">
        <f>ROUND(Source!BA390,O410)</f>
        <v>0</v>
      </c>
      <c r="G410" s="4" t="s">
        <v>98</v>
      </c>
      <c r="H410" s="4" t="s">
        <v>99</v>
      </c>
      <c r="I410" s="4"/>
      <c r="J410" s="4"/>
      <c r="K410" s="4">
        <v>230</v>
      </c>
      <c r="L410" s="4">
        <v>19</v>
      </c>
      <c r="M410" s="4">
        <v>3</v>
      </c>
      <c r="N410" s="4" t="s">
        <v>3</v>
      </c>
      <c r="O410" s="4">
        <v>2</v>
      </c>
      <c r="P410" s="4"/>
      <c r="Q410" s="4"/>
      <c r="R410" s="4"/>
      <c r="S410" s="4"/>
      <c r="T410" s="4"/>
      <c r="U410" s="4"/>
      <c r="V410" s="4"/>
      <c r="W410" s="4"/>
    </row>
    <row r="411" spans="1:23">
      <c r="A411" s="4">
        <v>50</v>
      </c>
      <c r="B411" s="4">
        <v>0</v>
      </c>
      <c r="C411" s="4">
        <v>0</v>
      </c>
      <c r="D411" s="4">
        <v>1</v>
      </c>
      <c r="E411" s="4">
        <v>206</v>
      </c>
      <c r="F411" s="4">
        <f>ROUND(Source!T390,O411)</f>
        <v>0</v>
      </c>
      <c r="G411" s="4" t="s">
        <v>100</v>
      </c>
      <c r="H411" s="4" t="s">
        <v>101</v>
      </c>
      <c r="I411" s="4"/>
      <c r="J411" s="4"/>
      <c r="K411" s="4">
        <v>206</v>
      </c>
      <c r="L411" s="4">
        <v>20</v>
      </c>
      <c r="M411" s="4">
        <v>3</v>
      </c>
      <c r="N411" s="4" t="s">
        <v>3</v>
      </c>
      <c r="O411" s="4">
        <v>2</v>
      </c>
      <c r="P411" s="4"/>
      <c r="Q411" s="4"/>
      <c r="R411" s="4"/>
      <c r="S411" s="4"/>
      <c r="T411" s="4"/>
      <c r="U411" s="4"/>
      <c r="V411" s="4"/>
      <c r="W411" s="4"/>
    </row>
    <row r="412" spans="1:23">
      <c r="A412" s="4">
        <v>50</v>
      </c>
      <c r="B412" s="4">
        <v>0</v>
      </c>
      <c r="C412" s="4">
        <v>0</v>
      </c>
      <c r="D412" s="4">
        <v>1</v>
      </c>
      <c r="E412" s="4">
        <v>207</v>
      </c>
      <c r="F412" s="4">
        <f>Source!U390</f>
        <v>36.676800000000007</v>
      </c>
      <c r="G412" s="4" t="s">
        <v>102</v>
      </c>
      <c r="H412" s="4" t="s">
        <v>103</v>
      </c>
      <c r="I412" s="4"/>
      <c r="J412" s="4"/>
      <c r="K412" s="4">
        <v>207</v>
      </c>
      <c r="L412" s="4">
        <v>21</v>
      </c>
      <c r="M412" s="4">
        <v>3</v>
      </c>
      <c r="N412" s="4" t="s">
        <v>3</v>
      </c>
      <c r="O412" s="4">
        <v>-1</v>
      </c>
      <c r="P412" s="4"/>
      <c r="Q412" s="4"/>
      <c r="R412" s="4"/>
      <c r="S412" s="4"/>
      <c r="T412" s="4"/>
      <c r="U412" s="4"/>
      <c r="V412" s="4"/>
      <c r="W412" s="4"/>
    </row>
    <row r="413" spans="1:23">
      <c r="A413" s="4">
        <v>50</v>
      </c>
      <c r="B413" s="4">
        <v>0</v>
      </c>
      <c r="C413" s="4">
        <v>0</v>
      </c>
      <c r="D413" s="4">
        <v>1</v>
      </c>
      <c r="E413" s="4">
        <v>208</v>
      </c>
      <c r="F413" s="4">
        <f>Source!V390</f>
        <v>1.3925999999999998</v>
      </c>
      <c r="G413" s="4" t="s">
        <v>104</v>
      </c>
      <c r="H413" s="4" t="s">
        <v>105</v>
      </c>
      <c r="I413" s="4"/>
      <c r="J413" s="4"/>
      <c r="K413" s="4">
        <v>208</v>
      </c>
      <c r="L413" s="4">
        <v>22</v>
      </c>
      <c r="M413" s="4">
        <v>3</v>
      </c>
      <c r="N413" s="4" t="s">
        <v>3</v>
      </c>
      <c r="O413" s="4">
        <v>-1</v>
      </c>
      <c r="P413" s="4"/>
      <c r="Q413" s="4"/>
      <c r="R413" s="4"/>
      <c r="S413" s="4"/>
      <c r="T413" s="4"/>
      <c r="U413" s="4"/>
      <c r="V413" s="4"/>
      <c r="W413" s="4"/>
    </row>
    <row r="414" spans="1:23">
      <c r="A414" s="4">
        <v>50</v>
      </c>
      <c r="B414" s="4">
        <v>0</v>
      </c>
      <c r="C414" s="4">
        <v>0</v>
      </c>
      <c r="D414" s="4">
        <v>1</v>
      </c>
      <c r="E414" s="4">
        <v>209</v>
      </c>
      <c r="F414" s="4">
        <f>ROUND(Source!W390,O414)</f>
        <v>0</v>
      </c>
      <c r="G414" s="4" t="s">
        <v>106</v>
      </c>
      <c r="H414" s="4" t="s">
        <v>107</v>
      </c>
      <c r="I414" s="4"/>
      <c r="J414" s="4"/>
      <c r="K414" s="4">
        <v>209</v>
      </c>
      <c r="L414" s="4">
        <v>23</v>
      </c>
      <c r="M414" s="4">
        <v>3</v>
      </c>
      <c r="N414" s="4" t="s">
        <v>3</v>
      </c>
      <c r="O414" s="4">
        <v>2</v>
      </c>
      <c r="P414" s="4"/>
      <c r="Q414" s="4"/>
      <c r="R414" s="4"/>
      <c r="S414" s="4"/>
      <c r="T414" s="4"/>
      <c r="U414" s="4"/>
      <c r="V414" s="4"/>
      <c r="W414" s="4"/>
    </row>
    <row r="415" spans="1:23">
      <c r="A415" s="4">
        <v>50</v>
      </c>
      <c r="B415" s="4">
        <v>0</v>
      </c>
      <c r="C415" s="4">
        <v>0</v>
      </c>
      <c r="D415" s="4">
        <v>1</v>
      </c>
      <c r="E415" s="4">
        <v>210</v>
      </c>
      <c r="F415" s="4">
        <f>ROUND(Source!X390,O415)</f>
        <v>298.11</v>
      </c>
      <c r="G415" s="4" t="s">
        <v>108</v>
      </c>
      <c r="H415" s="4" t="s">
        <v>109</v>
      </c>
      <c r="I415" s="4"/>
      <c r="J415" s="4"/>
      <c r="K415" s="4">
        <v>210</v>
      </c>
      <c r="L415" s="4">
        <v>24</v>
      </c>
      <c r="M415" s="4">
        <v>3</v>
      </c>
      <c r="N415" s="4" t="s">
        <v>3</v>
      </c>
      <c r="O415" s="4">
        <v>2</v>
      </c>
      <c r="P415" s="4"/>
      <c r="Q415" s="4"/>
      <c r="R415" s="4"/>
      <c r="S415" s="4"/>
      <c r="T415" s="4"/>
      <c r="U415" s="4"/>
      <c r="V415" s="4"/>
      <c r="W415" s="4"/>
    </row>
    <row r="416" spans="1:23">
      <c r="A416" s="4">
        <v>50</v>
      </c>
      <c r="B416" s="4">
        <v>0</v>
      </c>
      <c r="C416" s="4">
        <v>0</v>
      </c>
      <c r="D416" s="4">
        <v>1</v>
      </c>
      <c r="E416" s="4">
        <v>211</v>
      </c>
      <c r="F416" s="4">
        <f>ROUND(Source!Y390,O416)</f>
        <v>191.37</v>
      </c>
      <c r="G416" s="4" t="s">
        <v>110</v>
      </c>
      <c r="H416" s="4" t="s">
        <v>111</v>
      </c>
      <c r="I416" s="4"/>
      <c r="J416" s="4"/>
      <c r="K416" s="4">
        <v>211</v>
      </c>
      <c r="L416" s="4">
        <v>25</v>
      </c>
      <c r="M416" s="4">
        <v>3</v>
      </c>
      <c r="N416" s="4" t="s">
        <v>3</v>
      </c>
      <c r="O416" s="4">
        <v>2</v>
      </c>
      <c r="P416" s="4"/>
      <c r="Q416" s="4"/>
      <c r="R416" s="4"/>
      <c r="S416" s="4"/>
      <c r="T416" s="4"/>
      <c r="U416" s="4"/>
      <c r="V416" s="4"/>
      <c r="W416" s="4"/>
    </row>
    <row r="417" spans="1:206">
      <c r="A417" s="4">
        <v>50</v>
      </c>
      <c r="B417" s="4">
        <v>0</v>
      </c>
      <c r="C417" s="4">
        <v>0</v>
      </c>
      <c r="D417" s="4">
        <v>1</v>
      </c>
      <c r="E417" s="4">
        <v>224</v>
      </c>
      <c r="F417" s="4">
        <f>ROUND(Source!AR390,O417)</f>
        <v>14313.06</v>
      </c>
      <c r="G417" s="4" t="s">
        <v>112</v>
      </c>
      <c r="H417" s="4" t="s">
        <v>113</v>
      </c>
      <c r="I417" s="4"/>
      <c r="J417" s="4"/>
      <c r="K417" s="4">
        <v>224</v>
      </c>
      <c r="L417" s="4">
        <v>26</v>
      </c>
      <c r="M417" s="4">
        <v>3</v>
      </c>
      <c r="N417" s="4" t="s">
        <v>3</v>
      </c>
      <c r="O417" s="4">
        <v>2</v>
      </c>
      <c r="P417" s="4"/>
      <c r="Q417" s="4"/>
      <c r="R417" s="4"/>
      <c r="S417" s="4"/>
      <c r="T417" s="4"/>
      <c r="U417" s="4"/>
      <c r="V417" s="4"/>
      <c r="W417" s="4"/>
    </row>
    <row r="418" spans="1:206">
      <c r="A418" s="4">
        <v>50</v>
      </c>
      <c r="B418" s="4">
        <v>1</v>
      </c>
      <c r="C418" s="4">
        <v>0</v>
      </c>
      <c r="D418" s="4">
        <v>2</v>
      </c>
      <c r="E418" s="4">
        <v>0</v>
      </c>
      <c r="F418" s="4">
        <f>ROUND(F142+F264+F386,O418)</f>
        <v>95181.84</v>
      </c>
      <c r="G418" s="4" t="s">
        <v>203</v>
      </c>
      <c r="H418" s="4" t="s">
        <v>204</v>
      </c>
      <c r="I418" s="4"/>
      <c r="J418" s="4"/>
      <c r="K418" s="4">
        <v>212</v>
      </c>
      <c r="L418" s="4">
        <v>27</v>
      </c>
      <c r="M418" s="4">
        <v>0</v>
      </c>
      <c r="N418" s="4" t="s">
        <v>3</v>
      </c>
      <c r="O418" s="4">
        <v>2</v>
      </c>
      <c r="P418" s="4"/>
      <c r="Q418" s="4"/>
      <c r="R418" s="4"/>
      <c r="S418" s="4"/>
      <c r="T418" s="4"/>
      <c r="U418" s="4"/>
      <c r="V418" s="4"/>
      <c r="W418" s="4"/>
    </row>
    <row r="419" spans="1:206">
      <c r="A419" s="4">
        <v>50</v>
      </c>
      <c r="B419" s="4">
        <v>1</v>
      </c>
      <c r="C419" s="4">
        <v>0</v>
      </c>
      <c r="D419" s="4">
        <v>2</v>
      </c>
      <c r="E419" s="4">
        <v>0</v>
      </c>
      <c r="F419" s="4">
        <f>ROUND(F418*0.18,O419)</f>
        <v>17132.73</v>
      </c>
      <c r="G419" s="4" t="s">
        <v>162</v>
      </c>
      <c r="H419" s="4" t="s">
        <v>205</v>
      </c>
      <c r="I419" s="4"/>
      <c r="J419" s="4"/>
      <c r="K419" s="4">
        <v>212</v>
      </c>
      <c r="L419" s="4">
        <v>29</v>
      </c>
      <c r="M419" s="4">
        <v>0</v>
      </c>
      <c r="N419" s="4" t="s">
        <v>3</v>
      </c>
      <c r="O419" s="4">
        <v>2</v>
      </c>
      <c r="P419" s="4"/>
      <c r="Q419" s="4"/>
      <c r="R419" s="4"/>
      <c r="S419" s="4"/>
      <c r="T419" s="4"/>
      <c r="U419" s="4"/>
      <c r="V419" s="4"/>
      <c r="W419" s="4"/>
    </row>
    <row r="420" spans="1:206">
      <c r="A420" s="4">
        <v>50</v>
      </c>
      <c r="B420" s="4">
        <v>1</v>
      </c>
      <c r="C420" s="4">
        <v>0</v>
      </c>
      <c r="D420" s="4">
        <v>2</v>
      </c>
      <c r="E420" s="4">
        <v>0</v>
      </c>
      <c r="F420" s="4">
        <f>ROUND(F418+F419,O420)</f>
        <v>112314.57</v>
      </c>
      <c r="G420" s="4" t="s">
        <v>206</v>
      </c>
      <c r="H420" s="4" t="s">
        <v>207</v>
      </c>
      <c r="I420" s="4"/>
      <c r="J420" s="4"/>
      <c r="K420" s="4">
        <v>212</v>
      </c>
      <c r="L420" s="4">
        <v>30</v>
      </c>
      <c r="M420" s="4">
        <v>0</v>
      </c>
      <c r="N420" s="4" t="s">
        <v>3</v>
      </c>
      <c r="O420" s="4">
        <v>2</v>
      </c>
      <c r="P420" s="4"/>
      <c r="Q420" s="4"/>
      <c r="R420" s="4"/>
      <c r="S420" s="4"/>
      <c r="T420" s="4"/>
      <c r="U420" s="4"/>
      <c r="V420" s="4"/>
      <c r="W420" s="4"/>
    </row>
    <row r="422" spans="1:206">
      <c r="A422" s="2">
        <v>51</v>
      </c>
      <c r="B422" s="2">
        <f>B12</f>
        <v>483</v>
      </c>
      <c r="C422" s="2">
        <f>A12</f>
        <v>1</v>
      </c>
      <c r="D422" s="2">
        <f>ROW(A12)</f>
        <v>12</v>
      </c>
      <c r="E422" s="2"/>
      <c r="F422" s="2" t="str">
        <f>IF(F12&lt;&gt;"",F12,"")</f>
        <v>Новый объект</v>
      </c>
      <c r="G422" s="2" t="str">
        <f>IF(G12&lt;&gt;"",G12,"")</f>
        <v>ВЛИ-0,4 кВ для тех.присоединения_до 15кВ_(Копия)_(Копия)</v>
      </c>
      <c r="H422" s="2">
        <v>0</v>
      </c>
      <c r="I422" s="2"/>
      <c r="J422" s="2"/>
      <c r="K422" s="2"/>
      <c r="L422" s="2"/>
      <c r="M422" s="2"/>
      <c r="N422" s="2"/>
      <c r="O422" s="2">
        <f t="shared" ref="O422:T422" si="313">ROUND(O390,2)</f>
        <v>13823.58</v>
      </c>
      <c r="P422" s="2">
        <f t="shared" si="313"/>
        <v>13307.97</v>
      </c>
      <c r="Q422" s="2">
        <f t="shared" si="313"/>
        <v>163.5</v>
      </c>
      <c r="R422" s="2">
        <f t="shared" si="313"/>
        <v>15.9</v>
      </c>
      <c r="S422" s="2">
        <f t="shared" si="313"/>
        <v>352.11</v>
      </c>
      <c r="T422" s="2">
        <f t="shared" si="313"/>
        <v>0</v>
      </c>
      <c r="U422" s="2">
        <f>U390</f>
        <v>36.676800000000007</v>
      </c>
      <c r="V422" s="2">
        <f>V390</f>
        <v>1.3925999999999998</v>
      </c>
      <c r="W422" s="2">
        <f>ROUND(W390,2)</f>
        <v>0</v>
      </c>
      <c r="X422" s="2">
        <f>ROUND(X390,2)</f>
        <v>298.11</v>
      </c>
      <c r="Y422" s="2">
        <f>ROUND(Y390,2)</f>
        <v>191.37</v>
      </c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>
        <f t="shared" ref="AO422:BC422" si="314">ROUND(AO390,2)</f>
        <v>0</v>
      </c>
      <c r="AP422" s="2">
        <f t="shared" si="314"/>
        <v>11685.6</v>
      </c>
      <c r="AQ422" s="2">
        <f t="shared" si="314"/>
        <v>0</v>
      </c>
      <c r="AR422" s="2">
        <f t="shared" si="314"/>
        <v>14313.06</v>
      </c>
      <c r="AS422" s="2">
        <f t="shared" si="314"/>
        <v>77.19</v>
      </c>
      <c r="AT422" s="2">
        <f t="shared" si="314"/>
        <v>2550.27</v>
      </c>
      <c r="AU422" s="2">
        <f t="shared" si="314"/>
        <v>0</v>
      </c>
      <c r="AV422" s="2">
        <f t="shared" si="314"/>
        <v>13307.97</v>
      </c>
      <c r="AW422" s="2">
        <f t="shared" si="314"/>
        <v>1622.37</v>
      </c>
      <c r="AX422" s="2">
        <f t="shared" si="314"/>
        <v>0</v>
      </c>
      <c r="AY422" s="2">
        <f t="shared" si="314"/>
        <v>1622.37</v>
      </c>
      <c r="AZ422" s="2">
        <f t="shared" si="314"/>
        <v>11685.6</v>
      </c>
      <c r="BA422" s="2">
        <f t="shared" si="314"/>
        <v>0</v>
      </c>
      <c r="BB422" s="2">
        <f t="shared" si="314"/>
        <v>0</v>
      </c>
      <c r="BC422" s="2">
        <f t="shared" si="314"/>
        <v>0</v>
      </c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3"/>
      <c r="FH422" s="3"/>
      <c r="FI422" s="3"/>
      <c r="FJ422" s="3"/>
      <c r="FK422" s="3"/>
      <c r="FL422" s="3"/>
      <c r="FM422" s="3"/>
      <c r="FN422" s="3"/>
      <c r="FO422" s="3"/>
      <c r="FP422" s="3"/>
      <c r="FQ422" s="3"/>
      <c r="FR422" s="3"/>
      <c r="FS422" s="3"/>
      <c r="FT422" s="3"/>
      <c r="FU422" s="3"/>
      <c r="FV422" s="3"/>
      <c r="FW422" s="3"/>
      <c r="FX422" s="3"/>
      <c r="FY422" s="3"/>
      <c r="FZ422" s="3"/>
      <c r="GA422" s="3"/>
      <c r="GB422" s="3"/>
      <c r="GC422" s="3"/>
      <c r="GD422" s="3"/>
      <c r="GE422" s="3"/>
      <c r="GF422" s="3"/>
      <c r="GG422" s="3"/>
      <c r="GH422" s="3"/>
      <c r="GI422" s="3"/>
      <c r="GJ422" s="3"/>
      <c r="GK422" s="3"/>
      <c r="GL422" s="3"/>
      <c r="GM422" s="3"/>
      <c r="GN422" s="3"/>
      <c r="GO422" s="3"/>
      <c r="GP422" s="3"/>
      <c r="GQ422" s="3"/>
      <c r="GR422" s="3"/>
      <c r="GS422" s="3"/>
      <c r="GT422" s="3"/>
      <c r="GU422" s="3"/>
      <c r="GV422" s="3"/>
      <c r="GW422" s="3"/>
      <c r="GX422" s="3">
        <v>0</v>
      </c>
    </row>
    <row r="424" spans="1:206">
      <c r="A424" s="4">
        <v>50</v>
      </c>
      <c r="B424" s="4">
        <v>0</v>
      </c>
      <c r="C424" s="4">
        <v>0</v>
      </c>
      <c r="D424" s="4">
        <v>1</v>
      </c>
      <c r="E424" s="4">
        <v>201</v>
      </c>
      <c r="F424" s="4">
        <f>ROUND(Source!O422,O424)</f>
        <v>13823.58</v>
      </c>
      <c r="G424" s="4" t="s">
        <v>62</v>
      </c>
      <c r="H424" s="4" t="s">
        <v>63</v>
      </c>
      <c r="I424" s="4"/>
      <c r="J424" s="4"/>
      <c r="K424" s="4">
        <v>201</v>
      </c>
      <c r="L424" s="4">
        <v>1</v>
      </c>
      <c r="M424" s="4">
        <v>3</v>
      </c>
      <c r="N424" s="4" t="s">
        <v>3</v>
      </c>
      <c r="O424" s="4">
        <v>2</v>
      </c>
      <c r="P424" s="4"/>
      <c r="Q424" s="4"/>
      <c r="R424" s="4"/>
      <c r="S424" s="4"/>
      <c r="T424" s="4"/>
      <c r="U424" s="4"/>
      <c r="V424" s="4"/>
      <c r="W424" s="4"/>
    </row>
    <row r="425" spans="1:206">
      <c r="A425" s="4">
        <v>50</v>
      </c>
      <c r="B425" s="4">
        <v>0</v>
      </c>
      <c r="C425" s="4">
        <v>0</v>
      </c>
      <c r="D425" s="4">
        <v>1</v>
      </c>
      <c r="E425" s="4">
        <v>202</v>
      </c>
      <c r="F425" s="4">
        <f>ROUND(Source!P422,O425)</f>
        <v>13307.97</v>
      </c>
      <c r="G425" s="4" t="s">
        <v>64</v>
      </c>
      <c r="H425" s="4" t="s">
        <v>65</v>
      </c>
      <c r="I425" s="4"/>
      <c r="J425" s="4"/>
      <c r="K425" s="4">
        <v>202</v>
      </c>
      <c r="L425" s="4">
        <v>2</v>
      </c>
      <c r="M425" s="4">
        <v>3</v>
      </c>
      <c r="N425" s="4" t="s">
        <v>3</v>
      </c>
      <c r="O425" s="4">
        <v>2</v>
      </c>
      <c r="P425" s="4"/>
      <c r="Q425" s="4"/>
      <c r="R425" s="4"/>
      <c r="S425" s="4"/>
      <c r="T425" s="4"/>
      <c r="U425" s="4"/>
      <c r="V425" s="4"/>
      <c r="W425" s="4"/>
    </row>
    <row r="426" spans="1:206">
      <c r="A426" s="4">
        <v>50</v>
      </c>
      <c r="B426" s="4">
        <v>0</v>
      </c>
      <c r="C426" s="4">
        <v>0</v>
      </c>
      <c r="D426" s="4">
        <v>1</v>
      </c>
      <c r="E426" s="4">
        <v>222</v>
      </c>
      <c r="F426" s="4">
        <f>ROUND(Source!AO422,O426)</f>
        <v>0</v>
      </c>
      <c r="G426" s="4" t="s">
        <v>66</v>
      </c>
      <c r="H426" s="4" t="s">
        <v>67</v>
      </c>
      <c r="I426" s="4"/>
      <c r="J426" s="4"/>
      <c r="K426" s="4">
        <v>222</v>
      </c>
      <c r="L426" s="4">
        <v>3</v>
      </c>
      <c r="M426" s="4">
        <v>3</v>
      </c>
      <c r="N426" s="4" t="s">
        <v>3</v>
      </c>
      <c r="O426" s="4">
        <v>2</v>
      </c>
      <c r="P426" s="4"/>
      <c r="Q426" s="4"/>
      <c r="R426" s="4"/>
      <c r="S426" s="4"/>
      <c r="T426" s="4"/>
      <c r="U426" s="4"/>
      <c r="V426" s="4"/>
      <c r="W426" s="4"/>
    </row>
    <row r="427" spans="1:206">
      <c r="A427" s="4">
        <v>50</v>
      </c>
      <c r="B427" s="4">
        <v>0</v>
      </c>
      <c r="C427" s="4">
        <v>0</v>
      </c>
      <c r="D427" s="4">
        <v>1</v>
      </c>
      <c r="E427" s="4">
        <v>225</v>
      </c>
      <c r="F427" s="4">
        <f>ROUND(Source!AV422,O427)</f>
        <v>13307.97</v>
      </c>
      <c r="G427" s="4" t="s">
        <v>68</v>
      </c>
      <c r="H427" s="4" t="s">
        <v>69</v>
      </c>
      <c r="I427" s="4"/>
      <c r="J427" s="4"/>
      <c r="K427" s="4">
        <v>225</v>
      </c>
      <c r="L427" s="4">
        <v>4</v>
      </c>
      <c r="M427" s="4">
        <v>3</v>
      </c>
      <c r="N427" s="4" t="s">
        <v>3</v>
      </c>
      <c r="O427" s="4">
        <v>2</v>
      </c>
      <c r="P427" s="4"/>
      <c r="Q427" s="4"/>
      <c r="R427" s="4"/>
      <c r="S427" s="4"/>
      <c r="T427" s="4"/>
      <c r="U427" s="4"/>
      <c r="V427" s="4"/>
      <c r="W427" s="4"/>
    </row>
    <row r="428" spans="1:206">
      <c r="A428" s="4">
        <v>50</v>
      </c>
      <c r="B428" s="4">
        <v>0</v>
      </c>
      <c r="C428" s="4">
        <v>0</v>
      </c>
      <c r="D428" s="4">
        <v>1</v>
      </c>
      <c r="E428" s="4">
        <v>226</v>
      </c>
      <c r="F428" s="4">
        <f>ROUND(Source!AW422,O428)</f>
        <v>1622.37</v>
      </c>
      <c r="G428" s="4" t="s">
        <v>70</v>
      </c>
      <c r="H428" s="4" t="s">
        <v>71</v>
      </c>
      <c r="I428" s="4"/>
      <c r="J428" s="4"/>
      <c r="K428" s="4">
        <v>226</v>
      </c>
      <c r="L428" s="4">
        <v>5</v>
      </c>
      <c r="M428" s="4">
        <v>3</v>
      </c>
      <c r="N428" s="4" t="s">
        <v>3</v>
      </c>
      <c r="O428" s="4">
        <v>2</v>
      </c>
      <c r="P428" s="4"/>
      <c r="Q428" s="4"/>
      <c r="R428" s="4"/>
      <c r="S428" s="4"/>
      <c r="T428" s="4"/>
      <c r="U428" s="4"/>
      <c r="V428" s="4"/>
      <c r="W428" s="4"/>
    </row>
    <row r="429" spans="1:206">
      <c r="A429" s="4">
        <v>50</v>
      </c>
      <c r="B429" s="4">
        <v>0</v>
      </c>
      <c r="C429" s="4">
        <v>0</v>
      </c>
      <c r="D429" s="4">
        <v>1</v>
      </c>
      <c r="E429" s="4">
        <v>227</v>
      </c>
      <c r="F429" s="4">
        <f>ROUND(Source!AX422,O429)</f>
        <v>0</v>
      </c>
      <c r="G429" s="4" t="s">
        <v>72</v>
      </c>
      <c r="H429" s="4" t="s">
        <v>73</v>
      </c>
      <c r="I429" s="4"/>
      <c r="J429" s="4"/>
      <c r="K429" s="4">
        <v>227</v>
      </c>
      <c r="L429" s="4">
        <v>6</v>
      </c>
      <c r="M429" s="4">
        <v>3</v>
      </c>
      <c r="N429" s="4" t="s">
        <v>3</v>
      </c>
      <c r="O429" s="4">
        <v>2</v>
      </c>
      <c r="P429" s="4"/>
      <c r="Q429" s="4"/>
      <c r="R429" s="4"/>
      <c r="S429" s="4"/>
      <c r="T429" s="4"/>
      <c r="U429" s="4"/>
      <c r="V429" s="4"/>
      <c r="W429" s="4"/>
    </row>
    <row r="430" spans="1:206">
      <c r="A430" s="4">
        <v>50</v>
      </c>
      <c r="B430" s="4">
        <v>0</v>
      </c>
      <c r="C430" s="4">
        <v>0</v>
      </c>
      <c r="D430" s="4">
        <v>1</v>
      </c>
      <c r="E430" s="4">
        <v>228</v>
      </c>
      <c r="F430" s="4">
        <f>ROUND(Source!AY422,O430)</f>
        <v>1622.37</v>
      </c>
      <c r="G430" s="4" t="s">
        <v>74</v>
      </c>
      <c r="H430" s="4" t="s">
        <v>75</v>
      </c>
      <c r="I430" s="4"/>
      <c r="J430" s="4"/>
      <c r="K430" s="4">
        <v>228</v>
      </c>
      <c r="L430" s="4">
        <v>7</v>
      </c>
      <c r="M430" s="4">
        <v>3</v>
      </c>
      <c r="N430" s="4" t="s">
        <v>3</v>
      </c>
      <c r="O430" s="4">
        <v>2</v>
      </c>
      <c r="P430" s="4"/>
      <c r="Q430" s="4"/>
      <c r="R430" s="4"/>
      <c r="S430" s="4"/>
      <c r="T430" s="4"/>
      <c r="U430" s="4"/>
      <c r="V430" s="4"/>
      <c r="W430" s="4"/>
    </row>
    <row r="431" spans="1:206">
      <c r="A431" s="4">
        <v>50</v>
      </c>
      <c r="B431" s="4">
        <v>0</v>
      </c>
      <c r="C431" s="4">
        <v>0</v>
      </c>
      <c r="D431" s="4">
        <v>1</v>
      </c>
      <c r="E431" s="4">
        <v>216</v>
      </c>
      <c r="F431" s="4">
        <f>ROUND(Source!AP422,O431)</f>
        <v>11685.6</v>
      </c>
      <c r="G431" s="4" t="s">
        <v>76</v>
      </c>
      <c r="H431" s="4" t="s">
        <v>77</v>
      </c>
      <c r="I431" s="4"/>
      <c r="J431" s="4"/>
      <c r="K431" s="4">
        <v>216</v>
      </c>
      <c r="L431" s="4">
        <v>8</v>
      </c>
      <c r="M431" s="4">
        <v>3</v>
      </c>
      <c r="N431" s="4" t="s">
        <v>3</v>
      </c>
      <c r="O431" s="4">
        <v>2</v>
      </c>
      <c r="P431" s="4"/>
      <c r="Q431" s="4"/>
      <c r="R431" s="4"/>
      <c r="S431" s="4"/>
      <c r="T431" s="4"/>
      <c r="U431" s="4"/>
      <c r="V431" s="4"/>
      <c r="W431" s="4"/>
    </row>
    <row r="432" spans="1:206">
      <c r="A432" s="4">
        <v>50</v>
      </c>
      <c r="B432" s="4">
        <v>0</v>
      </c>
      <c r="C432" s="4">
        <v>0</v>
      </c>
      <c r="D432" s="4">
        <v>1</v>
      </c>
      <c r="E432" s="4">
        <v>223</v>
      </c>
      <c r="F432" s="4">
        <f>ROUND(Source!AQ422,O432)</f>
        <v>0</v>
      </c>
      <c r="G432" s="4" t="s">
        <v>78</v>
      </c>
      <c r="H432" s="4" t="s">
        <v>79</v>
      </c>
      <c r="I432" s="4"/>
      <c r="J432" s="4"/>
      <c r="K432" s="4">
        <v>223</v>
      </c>
      <c r="L432" s="4">
        <v>9</v>
      </c>
      <c r="M432" s="4">
        <v>3</v>
      </c>
      <c r="N432" s="4" t="s">
        <v>3</v>
      </c>
      <c r="O432" s="4">
        <v>2</v>
      </c>
      <c r="P432" s="4"/>
      <c r="Q432" s="4"/>
      <c r="R432" s="4"/>
      <c r="S432" s="4"/>
      <c r="T432" s="4"/>
      <c r="U432" s="4"/>
      <c r="V432" s="4"/>
      <c r="W432" s="4"/>
    </row>
    <row r="433" spans="1:23">
      <c r="A433" s="4">
        <v>50</v>
      </c>
      <c r="B433" s="4">
        <v>0</v>
      </c>
      <c r="C433" s="4">
        <v>0</v>
      </c>
      <c r="D433" s="4">
        <v>1</v>
      </c>
      <c r="E433" s="4">
        <v>229</v>
      </c>
      <c r="F433" s="4">
        <f>ROUND(Source!AZ422,O433)</f>
        <v>11685.6</v>
      </c>
      <c r="G433" s="4" t="s">
        <v>80</v>
      </c>
      <c r="H433" s="4" t="s">
        <v>81</v>
      </c>
      <c r="I433" s="4"/>
      <c r="J433" s="4"/>
      <c r="K433" s="4">
        <v>229</v>
      </c>
      <c r="L433" s="4">
        <v>10</v>
      </c>
      <c r="M433" s="4">
        <v>3</v>
      </c>
      <c r="N433" s="4" t="s">
        <v>3</v>
      </c>
      <c r="O433" s="4">
        <v>2</v>
      </c>
      <c r="P433" s="4"/>
      <c r="Q433" s="4"/>
      <c r="R433" s="4"/>
      <c r="S433" s="4"/>
      <c r="T433" s="4"/>
      <c r="U433" s="4"/>
      <c r="V433" s="4"/>
      <c r="W433" s="4"/>
    </row>
    <row r="434" spans="1:23">
      <c r="A434" s="4">
        <v>50</v>
      </c>
      <c r="B434" s="4">
        <v>0</v>
      </c>
      <c r="C434" s="4">
        <v>0</v>
      </c>
      <c r="D434" s="4">
        <v>1</v>
      </c>
      <c r="E434" s="4">
        <v>203</v>
      </c>
      <c r="F434" s="4">
        <f>ROUND(Source!Q422,O434)</f>
        <v>163.5</v>
      </c>
      <c r="G434" s="4" t="s">
        <v>82</v>
      </c>
      <c r="H434" s="4" t="s">
        <v>83</v>
      </c>
      <c r="I434" s="4"/>
      <c r="J434" s="4"/>
      <c r="K434" s="4">
        <v>203</v>
      </c>
      <c r="L434" s="4">
        <v>11</v>
      </c>
      <c r="M434" s="4">
        <v>3</v>
      </c>
      <c r="N434" s="4" t="s">
        <v>3</v>
      </c>
      <c r="O434" s="4">
        <v>2</v>
      </c>
      <c r="P434" s="4"/>
      <c r="Q434" s="4"/>
      <c r="R434" s="4"/>
      <c r="S434" s="4"/>
      <c r="T434" s="4"/>
      <c r="U434" s="4"/>
      <c r="V434" s="4"/>
      <c r="W434" s="4"/>
    </row>
    <row r="435" spans="1:23">
      <c r="A435" s="4">
        <v>50</v>
      </c>
      <c r="B435" s="4">
        <v>0</v>
      </c>
      <c r="C435" s="4">
        <v>0</v>
      </c>
      <c r="D435" s="4">
        <v>1</v>
      </c>
      <c r="E435" s="4">
        <v>231</v>
      </c>
      <c r="F435" s="4">
        <f>ROUND(Source!BB422,O435)</f>
        <v>0</v>
      </c>
      <c r="G435" s="4" t="s">
        <v>84</v>
      </c>
      <c r="H435" s="4" t="s">
        <v>85</v>
      </c>
      <c r="I435" s="4"/>
      <c r="J435" s="4"/>
      <c r="K435" s="4">
        <v>231</v>
      </c>
      <c r="L435" s="4">
        <v>12</v>
      </c>
      <c r="M435" s="4">
        <v>3</v>
      </c>
      <c r="N435" s="4" t="s">
        <v>3</v>
      </c>
      <c r="O435" s="4">
        <v>2</v>
      </c>
      <c r="P435" s="4"/>
      <c r="Q435" s="4"/>
      <c r="R435" s="4"/>
      <c r="S435" s="4"/>
      <c r="T435" s="4"/>
      <c r="U435" s="4"/>
      <c r="V435" s="4"/>
      <c r="W435" s="4"/>
    </row>
    <row r="436" spans="1:23">
      <c r="A436" s="4">
        <v>50</v>
      </c>
      <c r="B436" s="4">
        <v>0</v>
      </c>
      <c r="C436" s="4">
        <v>0</v>
      </c>
      <c r="D436" s="4">
        <v>1</v>
      </c>
      <c r="E436" s="4">
        <v>204</v>
      </c>
      <c r="F436" s="4">
        <f>ROUND(Source!R422,O436)</f>
        <v>15.9</v>
      </c>
      <c r="G436" s="4" t="s">
        <v>86</v>
      </c>
      <c r="H436" s="4" t="s">
        <v>87</v>
      </c>
      <c r="I436" s="4"/>
      <c r="J436" s="4"/>
      <c r="K436" s="4">
        <v>204</v>
      </c>
      <c r="L436" s="4">
        <v>13</v>
      </c>
      <c r="M436" s="4">
        <v>3</v>
      </c>
      <c r="N436" s="4" t="s">
        <v>3</v>
      </c>
      <c r="O436" s="4">
        <v>2</v>
      </c>
      <c r="P436" s="4"/>
      <c r="Q436" s="4"/>
      <c r="R436" s="4"/>
      <c r="S436" s="4"/>
      <c r="T436" s="4"/>
      <c r="U436" s="4"/>
      <c r="V436" s="4"/>
      <c r="W436" s="4"/>
    </row>
    <row r="437" spans="1:23">
      <c r="A437" s="4">
        <v>50</v>
      </c>
      <c r="B437" s="4">
        <v>0</v>
      </c>
      <c r="C437" s="4">
        <v>0</v>
      </c>
      <c r="D437" s="4">
        <v>1</v>
      </c>
      <c r="E437" s="4">
        <v>205</v>
      </c>
      <c r="F437" s="4">
        <f>ROUND(Source!S422,O437)</f>
        <v>352.11</v>
      </c>
      <c r="G437" s="4" t="s">
        <v>88</v>
      </c>
      <c r="H437" s="4" t="s">
        <v>89</v>
      </c>
      <c r="I437" s="4"/>
      <c r="J437" s="4"/>
      <c r="K437" s="4">
        <v>205</v>
      </c>
      <c r="L437" s="4">
        <v>14</v>
      </c>
      <c r="M437" s="4">
        <v>3</v>
      </c>
      <c r="N437" s="4" t="s">
        <v>3</v>
      </c>
      <c r="O437" s="4">
        <v>2</v>
      </c>
      <c r="P437" s="4"/>
      <c r="Q437" s="4"/>
      <c r="R437" s="4"/>
      <c r="S437" s="4"/>
      <c r="T437" s="4"/>
      <c r="U437" s="4"/>
      <c r="V437" s="4"/>
      <c r="W437" s="4"/>
    </row>
    <row r="438" spans="1:23">
      <c r="A438" s="4">
        <v>50</v>
      </c>
      <c r="B438" s="4">
        <v>0</v>
      </c>
      <c r="C438" s="4">
        <v>0</v>
      </c>
      <c r="D438" s="4">
        <v>1</v>
      </c>
      <c r="E438" s="4">
        <v>232</v>
      </c>
      <c r="F438" s="4">
        <f>ROUND(Source!BC422,O438)</f>
        <v>0</v>
      </c>
      <c r="G438" s="4" t="s">
        <v>90</v>
      </c>
      <c r="H438" s="4" t="s">
        <v>91</v>
      </c>
      <c r="I438" s="4"/>
      <c r="J438" s="4"/>
      <c r="K438" s="4">
        <v>232</v>
      </c>
      <c r="L438" s="4">
        <v>15</v>
      </c>
      <c r="M438" s="4">
        <v>3</v>
      </c>
      <c r="N438" s="4" t="s">
        <v>3</v>
      </c>
      <c r="O438" s="4">
        <v>2</v>
      </c>
      <c r="P438" s="4"/>
      <c r="Q438" s="4"/>
      <c r="R438" s="4"/>
      <c r="S438" s="4"/>
      <c r="T438" s="4"/>
      <c r="U438" s="4"/>
      <c r="V438" s="4"/>
      <c r="W438" s="4"/>
    </row>
    <row r="439" spans="1:23">
      <c r="A439" s="4">
        <v>50</v>
      </c>
      <c r="B439" s="4">
        <v>0</v>
      </c>
      <c r="C439" s="4">
        <v>0</v>
      </c>
      <c r="D439" s="4">
        <v>1</v>
      </c>
      <c r="E439" s="4">
        <v>214</v>
      </c>
      <c r="F439" s="4">
        <f>ROUND(Source!AS422,O439)</f>
        <v>77.19</v>
      </c>
      <c r="G439" s="4" t="s">
        <v>92</v>
      </c>
      <c r="H439" s="4" t="s">
        <v>93</v>
      </c>
      <c r="I439" s="4"/>
      <c r="J439" s="4"/>
      <c r="K439" s="4">
        <v>214</v>
      </c>
      <c r="L439" s="4">
        <v>16</v>
      </c>
      <c r="M439" s="4">
        <v>3</v>
      </c>
      <c r="N439" s="4" t="s">
        <v>3</v>
      </c>
      <c r="O439" s="4">
        <v>2</v>
      </c>
      <c r="P439" s="4"/>
      <c r="Q439" s="4"/>
      <c r="R439" s="4"/>
      <c r="S439" s="4"/>
      <c r="T439" s="4"/>
      <c r="U439" s="4"/>
      <c r="V439" s="4"/>
      <c r="W439" s="4"/>
    </row>
    <row r="440" spans="1:23">
      <c r="A440" s="4">
        <v>50</v>
      </c>
      <c r="B440" s="4">
        <v>0</v>
      </c>
      <c r="C440" s="4">
        <v>0</v>
      </c>
      <c r="D440" s="4">
        <v>1</v>
      </c>
      <c r="E440" s="4">
        <v>215</v>
      </c>
      <c r="F440" s="4">
        <f>ROUND(Source!AT422,O440)</f>
        <v>2550.27</v>
      </c>
      <c r="G440" s="4" t="s">
        <v>94</v>
      </c>
      <c r="H440" s="4" t="s">
        <v>95</v>
      </c>
      <c r="I440" s="4"/>
      <c r="J440" s="4"/>
      <c r="K440" s="4">
        <v>215</v>
      </c>
      <c r="L440" s="4">
        <v>17</v>
      </c>
      <c r="M440" s="4">
        <v>3</v>
      </c>
      <c r="N440" s="4" t="s">
        <v>3</v>
      </c>
      <c r="O440" s="4">
        <v>2</v>
      </c>
      <c r="P440" s="4"/>
      <c r="Q440" s="4"/>
      <c r="R440" s="4"/>
      <c r="S440" s="4"/>
      <c r="T440" s="4"/>
      <c r="U440" s="4"/>
      <c r="V440" s="4"/>
      <c r="W440" s="4"/>
    </row>
    <row r="441" spans="1:23">
      <c r="A441" s="4">
        <v>50</v>
      </c>
      <c r="B441" s="4">
        <v>0</v>
      </c>
      <c r="C441" s="4">
        <v>0</v>
      </c>
      <c r="D441" s="4">
        <v>1</v>
      </c>
      <c r="E441" s="4">
        <v>217</v>
      </c>
      <c r="F441" s="4">
        <f>ROUND(Source!AU422,O441)</f>
        <v>0</v>
      </c>
      <c r="G441" s="4" t="s">
        <v>96</v>
      </c>
      <c r="H441" s="4" t="s">
        <v>97</v>
      </c>
      <c r="I441" s="4"/>
      <c r="J441" s="4"/>
      <c r="K441" s="4">
        <v>217</v>
      </c>
      <c r="L441" s="4">
        <v>18</v>
      </c>
      <c r="M441" s="4">
        <v>3</v>
      </c>
      <c r="N441" s="4" t="s">
        <v>3</v>
      </c>
      <c r="O441" s="4">
        <v>2</v>
      </c>
      <c r="P441" s="4"/>
      <c r="Q441" s="4"/>
      <c r="R441" s="4"/>
      <c r="S441" s="4"/>
      <c r="T441" s="4"/>
      <c r="U441" s="4"/>
      <c r="V441" s="4"/>
      <c r="W441" s="4"/>
    </row>
    <row r="442" spans="1:23">
      <c r="A442" s="4">
        <v>50</v>
      </c>
      <c r="B442" s="4">
        <v>0</v>
      </c>
      <c r="C442" s="4">
        <v>0</v>
      </c>
      <c r="D442" s="4">
        <v>1</v>
      </c>
      <c r="E442" s="4">
        <v>230</v>
      </c>
      <c r="F442" s="4">
        <f>ROUND(Source!BA422,O442)</f>
        <v>0</v>
      </c>
      <c r="G442" s="4" t="s">
        <v>98</v>
      </c>
      <c r="H442" s="4" t="s">
        <v>99</v>
      </c>
      <c r="I442" s="4"/>
      <c r="J442" s="4"/>
      <c r="K442" s="4">
        <v>230</v>
      </c>
      <c r="L442" s="4">
        <v>19</v>
      </c>
      <c r="M442" s="4">
        <v>3</v>
      </c>
      <c r="N442" s="4" t="s">
        <v>3</v>
      </c>
      <c r="O442" s="4">
        <v>2</v>
      </c>
      <c r="P442" s="4"/>
      <c r="Q442" s="4"/>
      <c r="R442" s="4"/>
      <c r="S442" s="4"/>
      <c r="T442" s="4"/>
      <c r="U442" s="4"/>
      <c r="V442" s="4"/>
      <c r="W442" s="4"/>
    </row>
    <row r="443" spans="1:23">
      <c r="A443" s="4">
        <v>50</v>
      </c>
      <c r="B443" s="4">
        <v>0</v>
      </c>
      <c r="C443" s="4">
        <v>0</v>
      </c>
      <c r="D443" s="4">
        <v>1</v>
      </c>
      <c r="E443" s="4">
        <v>206</v>
      </c>
      <c r="F443" s="4">
        <f>ROUND(Source!T422,O443)</f>
        <v>0</v>
      </c>
      <c r="G443" s="4" t="s">
        <v>100</v>
      </c>
      <c r="H443" s="4" t="s">
        <v>101</v>
      </c>
      <c r="I443" s="4"/>
      <c r="J443" s="4"/>
      <c r="K443" s="4">
        <v>206</v>
      </c>
      <c r="L443" s="4">
        <v>20</v>
      </c>
      <c r="M443" s="4">
        <v>3</v>
      </c>
      <c r="N443" s="4" t="s">
        <v>3</v>
      </c>
      <c r="O443" s="4">
        <v>2</v>
      </c>
      <c r="P443" s="4"/>
      <c r="Q443" s="4"/>
      <c r="R443" s="4"/>
      <c r="S443" s="4"/>
      <c r="T443" s="4"/>
      <c r="U443" s="4"/>
      <c r="V443" s="4"/>
      <c r="W443" s="4"/>
    </row>
    <row r="444" spans="1:23">
      <c r="A444" s="4">
        <v>50</v>
      </c>
      <c r="B444" s="4">
        <v>0</v>
      </c>
      <c r="C444" s="4">
        <v>0</v>
      </c>
      <c r="D444" s="4">
        <v>1</v>
      </c>
      <c r="E444" s="4">
        <v>207</v>
      </c>
      <c r="F444" s="4">
        <f>Source!U422</f>
        <v>36.676800000000007</v>
      </c>
      <c r="G444" s="4" t="s">
        <v>102</v>
      </c>
      <c r="H444" s="4" t="s">
        <v>103</v>
      </c>
      <c r="I444" s="4"/>
      <c r="J444" s="4"/>
      <c r="K444" s="4">
        <v>207</v>
      </c>
      <c r="L444" s="4">
        <v>21</v>
      </c>
      <c r="M444" s="4">
        <v>3</v>
      </c>
      <c r="N444" s="4" t="s">
        <v>3</v>
      </c>
      <c r="O444" s="4">
        <v>-1</v>
      </c>
      <c r="P444" s="4"/>
      <c r="Q444" s="4"/>
      <c r="R444" s="4"/>
      <c r="S444" s="4"/>
      <c r="T444" s="4"/>
      <c r="U444" s="4"/>
      <c r="V444" s="4"/>
      <c r="W444" s="4"/>
    </row>
    <row r="445" spans="1:23">
      <c r="A445" s="4">
        <v>50</v>
      </c>
      <c r="B445" s="4">
        <v>0</v>
      </c>
      <c r="C445" s="4">
        <v>0</v>
      </c>
      <c r="D445" s="4">
        <v>1</v>
      </c>
      <c r="E445" s="4">
        <v>208</v>
      </c>
      <c r="F445" s="4">
        <f>Source!V422</f>
        <v>1.3925999999999998</v>
      </c>
      <c r="G445" s="4" t="s">
        <v>104</v>
      </c>
      <c r="H445" s="4" t="s">
        <v>105</v>
      </c>
      <c r="I445" s="4"/>
      <c r="J445" s="4"/>
      <c r="K445" s="4">
        <v>208</v>
      </c>
      <c r="L445" s="4">
        <v>22</v>
      </c>
      <c r="M445" s="4">
        <v>3</v>
      </c>
      <c r="N445" s="4" t="s">
        <v>3</v>
      </c>
      <c r="O445" s="4">
        <v>-1</v>
      </c>
      <c r="P445" s="4"/>
      <c r="Q445" s="4"/>
      <c r="R445" s="4"/>
      <c r="S445" s="4"/>
      <c r="T445" s="4"/>
      <c r="U445" s="4"/>
      <c r="V445" s="4"/>
      <c r="W445" s="4"/>
    </row>
    <row r="446" spans="1:23">
      <c r="A446" s="4">
        <v>50</v>
      </c>
      <c r="B446" s="4">
        <v>0</v>
      </c>
      <c r="C446" s="4">
        <v>0</v>
      </c>
      <c r="D446" s="4">
        <v>1</v>
      </c>
      <c r="E446" s="4">
        <v>209</v>
      </c>
      <c r="F446" s="4">
        <f>ROUND(Source!W422,O446)</f>
        <v>0</v>
      </c>
      <c r="G446" s="4" t="s">
        <v>106</v>
      </c>
      <c r="H446" s="4" t="s">
        <v>107</v>
      </c>
      <c r="I446" s="4"/>
      <c r="J446" s="4"/>
      <c r="K446" s="4">
        <v>209</v>
      </c>
      <c r="L446" s="4">
        <v>23</v>
      </c>
      <c r="M446" s="4">
        <v>3</v>
      </c>
      <c r="N446" s="4" t="s">
        <v>3</v>
      </c>
      <c r="O446" s="4">
        <v>2</v>
      </c>
      <c r="P446" s="4"/>
      <c r="Q446" s="4"/>
      <c r="R446" s="4"/>
      <c r="S446" s="4"/>
      <c r="T446" s="4"/>
      <c r="U446" s="4"/>
      <c r="V446" s="4"/>
      <c r="W446" s="4"/>
    </row>
    <row r="447" spans="1:23">
      <c r="A447" s="4">
        <v>50</v>
      </c>
      <c r="B447" s="4">
        <v>0</v>
      </c>
      <c r="C447" s="4">
        <v>0</v>
      </c>
      <c r="D447" s="4">
        <v>1</v>
      </c>
      <c r="E447" s="4">
        <v>210</v>
      </c>
      <c r="F447" s="4">
        <f>ROUND(Source!X422,O447)</f>
        <v>298.11</v>
      </c>
      <c r="G447" s="4" t="s">
        <v>108</v>
      </c>
      <c r="H447" s="4" t="s">
        <v>109</v>
      </c>
      <c r="I447" s="4"/>
      <c r="J447" s="4"/>
      <c r="K447" s="4">
        <v>210</v>
      </c>
      <c r="L447" s="4">
        <v>24</v>
      </c>
      <c r="M447" s="4">
        <v>3</v>
      </c>
      <c r="N447" s="4" t="s">
        <v>3</v>
      </c>
      <c r="O447" s="4">
        <v>2</v>
      </c>
      <c r="P447" s="4"/>
      <c r="Q447" s="4"/>
      <c r="R447" s="4"/>
      <c r="S447" s="4"/>
      <c r="T447" s="4"/>
      <c r="U447" s="4"/>
      <c r="V447" s="4"/>
      <c r="W447" s="4"/>
    </row>
    <row r="448" spans="1:23">
      <c r="A448" s="4">
        <v>50</v>
      </c>
      <c r="B448" s="4">
        <v>0</v>
      </c>
      <c r="C448" s="4">
        <v>0</v>
      </c>
      <c r="D448" s="4">
        <v>1</v>
      </c>
      <c r="E448" s="4">
        <v>211</v>
      </c>
      <c r="F448" s="4">
        <f>ROUND(Source!Y422,O448)</f>
        <v>191.37</v>
      </c>
      <c r="G448" s="4" t="s">
        <v>110</v>
      </c>
      <c r="H448" s="4" t="s">
        <v>111</v>
      </c>
      <c r="I448" s="4"/>
      <c r="J448" s="4"/>
      <c r="K448" s="4">
        <v>211</v>
      </c>
      <c r="L448" s="4">
        <v>25</v>
      </c>
      <c r="M448" s="4">
        <v>3</v>
      </c>
      <c r="N448" s="4" t="s">
        <v>3</v>
      </c>
      <c r="O448" s="4">
        <v>2</v>
      </c>
      <c r="P448" s="4"/>
      <c r="Q448" s="4"/>
      <c r="R448" s="4"/>
      <c r="S448" s="4"/>
      <c r="T448" s="4"/>
      <c r="U448" s="4"/>
      <c r="V448" s="4"/>
      <c r="W448" s="4"/>
    </row>
    <row r="449" spans="1:23">
      <c r="A449" s="4">
        <v>50</v>
      </c>
      <c r="B449" s="4">
        <v>0</v>
      </c>
      <c r="C449" s="4">
        <v>0</v>
      </c>
      <c r="D449" s="4">
        <v>1</v>
      </c>
      <c r="E449" s="4">
        <v>224</v>
      </c>
      <c r="F449" s="4">
        <f>ROUND(Source!AR422,O449)</f>
        <v>14313.06</v>
      </c>
      <c r="G449" s="4" t="s">
        <v>112</v>
      </c>
      <c r="H449" s="4" t="s">
        <v>113</v>
      </c>
      <c r="I449" s="4"/>
      <c r="J449" s="4"/>
      <c r="K449" s="4">
        <v>224</v>
      </c>
      <c r="L449" s="4">
        <v>26</v>
      </c>
      <c r="M449" s="4">
        <v>3</v>
      </c>
      <c r="N449" s="4" t="s">
        <v>3</v>
      </c>
      <c r="O449" s="4">
        <v>2</v>
      </c>
      <c r="P449" s="4"/>
      <c r="Q449" s="4"/>
      <c r="R449" s="4"/>
      <c r="S449" s="4"/>
      <c r="T449" s="4"/>
      <c r="U449" s="4"/>
      <c r="V449" s="4"/>
      <c r="W449" s="4"/>
    </row>
    <row r="450" spans="1:23">
      <c r="A450" s="4">
        <v>50</v>
      </c>
      <c r="B450" s="4">
        <v>0</v>
      </c>
      <c r="C450" s="4">
        <v>0</v>
      </c>
      <c r="D450" s="4">
        <v>2</v>
      </c>
      <c r="E450" s="4">
        <v>0</v>
      </c>
      <c r="F450" s="4">
        <f>ROUND(F449*6.65,O450)</f>
        <v>95181.85</v>
      </c>
      <c r="G450" s="4" t="s">
        <v>203</v>
      </c>
      <c r="H450" s="4" t="s">
        <v>204</v>
      </c>
      <c r="I450" s="4"/>
      <c r="J450" s="4"/>
      <c r="K450" s="4">
        <v>212</v>
      </c>
      <c r="L450" s="4">
        <v>27</v>
      </c>
      <c r="M450" s="4">
        <v>3</v>
      </c>
      <c r="N450" s="4" t="s">
        <v>3</v>
      </c>
      <c r="O450" s="4">
        <v>2</v>
      </c>
      <c r="P450" s="4"/>
      <c r="Q450" s="4"/>
      <c r="R450" s="4"/>
      <c r="S450" s="4"/>
      <c r="T450" s="4"/>
      <c r="U450" s="4"/>
      <c r="V450" s="4"/>
      <c r="W450" s="4"/>
    </row>
    <row r="451" spans="1:23">
      <c r="A451" s="4">
        <v>50</v>
      </c>
      <c r="B451" s="4">
        <v>0</v>
      </c>
      <c r="C451" s="4">
        <v>0</v>
      </c>
      <c r="D451" s="4">
        <v>2</v>
      </c>
      <c r="E451" s="4">
        <v>0</v>
      </c>
      <c r="F451" s="4">
        <f>ROUND(F450*0.18,O451)</f>
        <v>17132.73</v>
      </c>
      <c r="G451" s="4" t="s">
        <v>205</v>
      </c>
      <c r="H451" s="4" t="s">
        <v>205</v>
      </c>
      <c r="I451" s="4"/>
      <c r="J451" s="4"/>
      <c r="K451" s="4">
        <v>212</v>
      </c>
      <c r="L451" s="4">
        <v>28</v>
      </c>
      <c r="M451" s="4">
        <v>3</v>
      </c>
      <c r="N451" s="4" t="s">
        <v>3</v>
      </c>
      <c r="O451" s="4">
        <v>2</v>
      </c>
      <c r="P451" s="4"/>
      <c r="Q451" s="4"/>
      <c r="R451" s="4"/>
      <c r="S451" s="4"/>
      <c r="T451" s="4"/>
      <c r="U451" s="4"/>
      <c r="V451" s="4"/>
      <c r="W451" s="4"/>
    </row>
    <row r="452" spans="1:23">
      <c r="A452" s="4">
        <v>50</v>
      </c>
      <c r="B452" s="4">
        <v>0</v>
      </c>
      <c r="C452" s="4">
        <v>0</v>
      </c>
      <c r="D452" s="4">
        <v>2</v>
      </c>
      <c r="E452" s="4">
        <v>0</v>
      </c>
      <c r="F452" s="4">
        <f>ROUND(F450+F451,O452)</f>
        <v>112314.58</v>
      </c>
      <c r="G452" s="4" t="s">
        <v>206</v>
      </c>
      <c r="H452" s="4" t="s">
        <v>207</v>
      </c>
      <c r="I452" s="4"/>
      <c r="J452" s="4"/>
      <c r="K452" s="4">
        <v>212</v>
      </c>
      <c r="L452" s="4">
        <v>29</v>
      </c>
      <c r="M452" s="4">
        <v>3</v>
      </c>
      <c r="N452" s="4" t="s">
        <v>3</v>
      </c>
      <c r="O452" s="4">
        <v>2</v>
      </c>
      <c r="P452" s="4"/>
      <c r="Q452" s="4"/>
      <c r="R452" s="4"/>
      <c r="S452" s="4"/>
      <c r="T452" s="4"/>
      <c r="U452" s="4"/>
      <c r="V452" s="4"/>
      <c r="W452" s="4"/>
    </row>
    <row r="455" spans="1:23">
      <c r="A455">
        <v>70</v>
      </c>
      <c r="B455">
        <v>1</v>
      </c>
      <c r="D455">
        <v>1</v>
      </c>
      <c r="E455" t="s">
        <v>208</v>
      </c>
      <c r="F455" t="s">
        <v>209</v>
      </c>
      <c r="G455">
        <v>1</v>
      </c>
      <c r="H455">
        <v>0</v>
      </c>
      <c r="I455" t="s">
        <v>3</v>
      </c>
      <c r="J455">
        <v>1</v>
      </c>
      <c r="K455">
        <v>0</v>
      </c>
      <c r="L455" t="s">
        <v>3</v>
      </c>
      <c r="M455" t="s">
        <v>3</v>
      </c>
      <c r="N455">
        <v>0</v>
      </c>
    </row>
    <row r="456" spans="1:23">
      <c r="A456">
        <v>70</v>
      </c>
      <c r="B456">
        <v>1</v>
      </c>
      <c r="D456">
        <v>2</v>
      </c>
      <c r="E456" t="s">
        <v>210</v>
      </c>
      <c r="F456" t="s">
        <v>211</v>
      </c>
      <c r="G456">
        <v>0</v>
      </c>
      <c r="H456">
        <v>0</v>
      </c>
      <c r="I456" t="s">
        <v>3</v>
      </c>
      <c r="J456">
        <v>1</v>
      </c>
      <c r="K456">
        <v>0</v>
      </c>
      <c r="L456" t="s">
        <v>3</v>
      </c>
      <c r="M456" t="s">
        <v>3</v>
      </c>
      <c r="N456">
        <v>0</v>
      </c>
    </row>
    <row r="457" spans="1:23">
      <c r="A457">
        <v>70</v>
      </c>
      <c r="B457">
        <v>1</v>
      </c>
      <c r="D457">
        <v>3</v>
      </c>
      <c r="E457" t="s">
        <v>212</v>
      </c>
      <c r="F457" t="s">
        <v>213</v>
      </c>
      <c r="G457">
        <v>0</v>
      </c>
      <c r="H457">
        <v>0</v>
      </c>
      <c r="I457" t="s">
        <v>3</v>
      </c>
      <c r="J457">
        <v>1</v>
      </c>
      <c r="K457">
        <v>0</v>
      </c>
      <c r="L457" t="s">
        <v>3</v>
      </c>
      <c r="M457" t="s">
        <v>3</v>
      </c>
      <c r="N457">
        <v>0</v>
      </c>
    </row>
    <row r="458" spans="1:23">
      <c r="A458">
        <v>70</v>
      </c>
      <c r="B458">
        <v>1</v>
      </c>
      <c r="D458">
        <v>4</v>
      </c>
      <c r="E458" t="s">
        <v>214</v>
      </c>
      <c r="F458" t="s">
        <v>215</v>
      </c>
      <c r="G458">
        <v>0</v>
      </c>
      <c r="H458">
        <v>0</v>
      </c>
      <c r="I458" t="s">
        <v>216</v>
      </c>
      <c r="J458">
        <v>0</v>
      </c>
      <c r="K458">
        <v>0</v>
      </c>
      <c r="L458" t="s">
        <v>3</v>
      </c>
      <c r="M458" t="s">
        <v>3</v>
      </c>
      <c r="N458">
        <v>0</v>
      </c>
    </row>
    <row r="459" spans="1:23">
      <c r="A459">
        <v>70</v>
      </c>
      <c r="B459">
        <v>1</v>
      </c>
      <c r="D459">
        <v>5</v>
      </c>
      <c r="E459" t="s">
        <v>217</v>
      </c>
      <c r="F459" t="s">
        <v>218</v>
      </c>
      <c r="G459">
        <v>0</v>
      </c>
      <c r="H459">
        <v>0</v>
      </c>
      <c r="I459" t="s">
        <v>219</v>
      </c>
      <c r="J459">
        <v>0</v>
      </c>
      <c r="K459">
        <v>0</v>
      </c>
      <c r="L459" t="s">
        <v>3</v>
      </c>
      <c r="M459" t="s">
        <v>3</v>
      </c>
      <c r="N459">
        <v>0</v>
      </c>
    </row>
    <row r="460" spans="1:23">
      <c r="A460">
        <v>70</v>
      </c>
      <c r="B460">
        <v>1</v>
      </c>
      <c r="D460">
        <v>6</v>
      </c>
      <c r="E460" t="s">
        <v>220</v>
      </c>
      <c r="F460" t="s">
        <v>221</v>
      </c>
      <c r="G460">
        <v>0</v>
      </c>
      <c r="H460">
        <v>0</v>
      </c>
      <c r="I460" t="s">
        <v>222</v>
      </c>
      <c r="J460">
        <v>0</v>
      </c>
      <c r="K460">
        <v>0</v>
      </c>
      <c r="L460" t="s">
        <v>3</v>
      </c>
      <c r="M460" t="s">
        <v>3</v>
      </c>
      <c r="N460">
        <v>0</v>
      </c>
    </row>
    <row r="461" spans="1:23">
      <c r="A461">
        <v>70</v>
      </c>
      <c r="B461">
        <v>1</v>
      </c>
      <c r="D461">
        <v>7</v>
      </c>
      <c r="E461" t="s">
        <v>223</v>
      </c>
      <c r="F461" t="s">
        <v>224</v>
      </c>
      <c r="G461">
        <v>0</v>
      </c>
      <c r="H461">
        <v>0</v>
      </c>
      <c r="I461" t="s">
        <v>3</v>
      </c>
      <c r="J461">
        <v>0</v>
      </c>
      <c r="K461">
        <v>0</v>
      </c>
      <c r="L461" t="s">
        <v>3</v>
      </c>
      <c r="M461" t="s">
        <v>3</v>
      </c>
      <c r="N461">
        <v>0</v>
      </c>
    </row>
    <row r="462" spans="1:23">
      <c r="A462">
        <v>70</v>
      </c>
      <c r="B462">
        <v>1</v>
      </c>
      <c r="D462">
        <v>8</v>
      </c>
      <c r="E462" t="s">
        <v>225</v>
      </c>
      <c r="F462" t="s">
        <v>226</v>
      </c>
      <c r="G462">
        <v>0</v>
      </c>
      <c r="H462">
        <v>0</v>
      </c>
      <c r="I462" t="s">
        <v>227</v>
      </c>
      <c r="J462">
        <v>0</v>
      </c>
      <c r="K462">
        <v>0</v>
      </c>
      <c r="L462" t="s">
        <v>3</v>
      </c>
      <c r="M462" t="s">
        <v>3</v>
      </c>
      <c r="N462">
        <v>0</v>
      </c>
    </row>
    <row r="463" spans="1:23">
      <c r="A463">
        <v>70</v>
      </c>
      <c r="B463">
        <v>1</v>
      </c>
      <c r="D463">
        <v>9</v>
      </c>
      <c r="E463" t="s">
        <v>228</v>
      </c>
      <c r="F463" t="s">
        <v>229</v>
      </c>
      <c r="G463">
        <v>0</v>
      </c>
      <c r="H463">
        <v>0</v>
      </c>
      <c r="I463" t="s">
        <v>230</v>
      </c>
      <c r="J463">
        <v>0</v>
      </c>
      <c r="K463">
        <v>0</v>
      </c>
      <c r="L463" t="s">
        <v>3</v>
      </c>
      <c r="M463" t="s">
        <v>3</v>
      </c>
      <c r="N463">
        <v>0</v>
      </c>
    </row>
    <row r="464" spans="1:23">
      <c r="A464">
        <v>70</v>
      </c>
      <c r="B464">
        <v>1</v>
      </c>
      <c r="D464">
        <v>10</v>
      </c>
      <c r="E464" t="s">
        <v>231</v>
      </c>
      <c r="F464" t="s">
        <v>232</v>
      </c>
      <c r="G464">
        <v>0</v>
      </c>
      <c r="H464">
        <v>0</v>
      </c>
      <c r="I464" t="s">
        <v>233</v>
      </c>
      <c r="J464">
        <v>0</v>
      </c>
      <c r="K464">
        <v>0</v>
      </c>
      <c r="L464" t="s">
        <v>3</v>
      </c>
      <c r="M464" t="s">
        <v>3</v>
      </c>
      <c r="N464">
        <v>0</v>
      </c>
    </row>
    <row r="465" spans="1:14">
      <c r="A465">
        <v>70</v>
      </c>
      <c r="B465">
        <v>1</v>
      </c>
      <c r="D465">
        <v>11</v>
      </c>
      <c r="E465" t="s">
        <v>234</v>
      </c>
      <c r="F465" t="s">
        <v>235</v>
      </c>
      <c r="G465">
        <v>0</v>
      </c>
      <c r="H465">
        <v>0</v>
      </c>
      <c r="I465" t="s">
        <v>236</v>
      </c>
      <c r="J465">
        <v>0</v>
      </c>
      <c r="K465">
        <v>0</v>
      </c>
      <c r="L465" t="s">
        <v>3</v>
      </c>
      <c r="M465" t="s">
        <v>3</v>
      </c>
      <c r="N465">
        <v>0</v>
      </c>
    </row>
    <row r="466" spans="1:14">
      <c r="A466">
        <v>70</v>
      </c>
      <c r="B466">
        <v>1</v>
      </c>
      <c r="D466">
        <v>12</v>
      </c>
      <c r="E466" t="s">
        <v>237</v>
      </c>
      <c r="F466" t="s">
        <v>238</v>
      </c>
      <c r="G466">
        <v>0</v>
      </c>
      <c r="H466">
        <v>0</v>
      </c>
      <c r="I466" t="s">
        <v>3</v>
      </c>
      <c r="J466">
        <v>0</v>
      </c>
      <c r="K466">
        <v>0</v>
      </c>
      <c r="L466" t="s">
        <v>3</v>
      </c>
      <c r="M466" t="s">
        <v>3</v>
      </c>
      <c r="N466">
        <v>0</v>
      </c>
    </row>
    <row r="467" spans="1:14">
      <c r="A467">
        <v>70</v>
      </c>
      <c r="B467">
        <v>1</v>
      </c>
      <c r="D467">
        <v>1</v>
      </c>
      <c r="E467" t="s">
        <v>239</v>
      </c>
      <c r="F467" t="s">
        <v>240</v>
      </c>
      <c r="G467">
        <v>0.9</v>
      </c>
      <c r="H467">
        <v>1</v>
      </c>
      <c r="I467" t="s">
        <v>241</v>
      </c>
      <c r="J467">
        <v>0</v>
      </c>
      <c r="K467">
        <v>0</v>
      </c>
      <c r="L467" t="s">
        <v>3</v>
      </c>
      <c r="M467" t="s">
        <v>3</v>
      </c>
      <c r="N467">
        <v>0</v>
      </c>
    </row>
    <row r="468" spans="1:14">
      <c r="A468">
        <v>70</v>
      </c>
      <c r="B468">
        <v>1</v>
      </c>
      <c r="D468">
        <v>2</v>
      </c>
      <c r="E468" t="s">
        <v>242</v>
      </c>
      <c r="F468" t="s">
        <v>243</v>
      </c>
      <c r="G468">
        <v>0.85</v>
      </c>
      <c r="H468">
        <v>1</v>
      </c>
      <c r="I468" t="s">
        <v>244</v>
      </c>
      <c r="J468">
        <v>0</v>
      </c>
      <c r="K468">
        <v>0</v>
      </c>
      <c r="L468" t="s">
        <v>3</v>
      </c>
      <c r="M468" t="s">
        <v>3</v>
      </c>
      <c r="N468">
        <v>0</v>
      </c>
    </row>
    <row r="469" spans="1:14">
      <c r="A469">
        <v>70</v>
      </c>
      <c r="B469">
        <v>1</v>
      </c>
      <c r="D469">
        <v>3</v>
      </c>
      <c r="E469" t="s">
        <v>245</v>
      </c>
      <c r="F469" t="s">
        <v>246</v>
      </c>
      <c r="G469">
        <v>1</v>
      </c>
      <c r="H469">
        <v>0.85</v>
      </c>
      <c r="I469" t="s">
        <v>247</v>
      </c>
      <c r="J469">
        <v>0</v>
      </c>
      <c r="K469">
        <v>0</v>
      </c>
      <c r="L469" t="s">
        <v>3</v>
      </c>
      <c r="M469" t="s">
        <v>3</v>
      </c>
      <c r="N469">
        <v>0</v>
      </c>
    </row>
    <row r="470" spans="1:14">
      <c r="A470">
        <v>70</v>
      </c>
      <c r="B470">
        <v>1</v>
      </c>
      <c r="D470">
        <v>4</v>
      </c>
      <c r="E470" t="s">
        <v>248</v>
      </c>
      <c r="F470" t="s">
        <v>249</v>
      </c>
      <c r="G470">
        <v>1</v>
      </c>
      <c r="H470">
        <v>0</v>
      </c>
      <c r="I470" t="s">
        <v>3</v>
      </c>
      <c r="J470">
        <v>0</v>
      </c>
      <c r="K470">
        <v>0</v>
      </c>
      <c r="L470" t="s">
        <v>3</v>
      </c>
      <c r="M470" t="s">
        <v>3</v>
      </c>
      <c r="N470">
        <v>0</v>
      </c>
    </row>
    <row r="471" spans="1:14">
      <c r="A471">
        <v>70</v>
      </c>
      <c r="B471">
        <v>1</v>
      </c>
      <c r="D471">
        <v>5</v>
      </c>
      <c r="E471" t="s">
        <v>250</v>
      </c>
      <c r="F471" t="s">
        <v>251</v>
      </c>
      <c r="G471">
        <v>1</v>
      </c>
      <c r="H471">
        <v>0.8</v>
      </c>
      <c r="I471" t="s">
        <v>252</v>
      </c>
      <c r="J471">
        <v>0</v>
      </c>
      <c r="K471">
        <v>0</v>
      </c>
      <c r="L471" t="s">
        <v>3</v>
      </c>
      <c r="M471" t="s">
        <v>3</v>
      </c>
      <c r="N471">
        <v>0</v>
      </c>
    </row>
    <row r="472" spans="1:14">
      <c r="A472">
        <v>70</v>
      </c>
      <c r="B472">
        <v>1</v>
      </c>
      <c r="D472">
        <v>6</v>
      </c>
      <c r="E472" t="s">
        <v>253</v>
      </c>
      <c r="F472" t="s">
        <v>254</v>
      </c>
      <c r="G472">
        <v>0.85</v>
      </c>
      <c r="H472">
        <v>0</v>
      </c>
      <c r="I472" t="s">
        <v>3</v>
      </c>
      <c r="J472">
        <v>0</v>
      </c>
      <c r="K472">
        <v>0</v>
      </c>
      <c r="L472" t="s">
        <v>3</v>
      </c>
      <c r="M472" t="s">
        <v>3</v>
      </c>
      <c r="N472">
        <v>0</v>
      </c>
    </row>
    <row r="473" spans="1:14">
      <c r="A473">
        <v>70</v>
      </c>
      <c r="B473">
        <v>1</v>
      </c>
      <c r="D473">
        <v>7</v>
      </c>
      <c r="E473" t="s">
        <v>255</v>
      </c>
      <c r="F473" t="s">
        <v>256</v>
      </c>
      <c r="G473">
        <v>0.8</v>
      </c>
      <c r="H473">
        <v>0</v>
      </c>
      <c r="I473" t="s">
        <v>3</v>
      </c>
      <c r="J473">
        <v>0</v>
      </c>
      <c r="K473">
        <v>0</v>
      </c>
      <c r="L473" t="s">
        <v>3</v>
      </c>
      <c r="M473" t="s">
        <v>3</v>
      </c>
      <c r="N473">
        <v>0</v>
      </c>
    </row>
    <row r="474" spans="1:14">
      <c r="A474">
        <v>70</v>
      </c>
      <c r="B474">
        <v>1</v>
      </c>
      <c r="D474">
        <v>8</v>
      </c>
      <c r="E474" t="s">
        <v>257</v>
      </c>
      <c r="F474" t="s">
        <v>258</v>
      </c>
      <c r="G474">
        <v>0.94</v>
      </c>
      <c r="H474">
        <v>0</v>
      </c>
      <c r="I474" t="s">
        <v>3</v>
      </c>
      <c r="J474">
        <v>0</v>
      </c>
      <c r="K474">
        <v>0</v>
      </c>
      <c r="L474" t="s">
        <v>3</v>
      </c>
      <c r="M474" t="s">
        <v>3</v>
      </c>
      <c r="N474">
        <v>0</v>
      </c>
    </row>
    <row r="475" spans="1:14">
      <c r="A475">
        <v>70</v>
      </c>
      <c r="B475">
        <v>1</v>
      </c>
      <c r="D475">
        <v>9</v>
      </c>
      <c r="E475" t="s">
        <v>259</v>
      </c>
      <c r="F475" t="s">
        <v>260</v>
      </c>
      <c r="G475">
        <v>0.9</v>
      </c>
      <c r="H475">
        <v>0</v>
      </c>
      <c r="I475" t="s">
        <v>3</v>
      </c>
      <c r="J475">
        <v>0</v>
      </c>
      <c r="K475">
        <v>0</v>
      </c>
      <c r="L475" t="s">
        <v>3</v>
      </c>
      <c r="M475" t="s">
        <v>3</v>
      </c>
      <c r="N475">
        <v>0</v>
      </c>
    </row>
    <row r="476" spans="1:14">
      <c r="A476">
        <v>70</v>
      </c>
      <c r="B476">
        <v>1</v>
      </c>
      <c r="D476">
        <v>10</v>
      </c>
      <c r="E476" t="s">
        <v>261</v>
      </c>
      <c r="F476" t="s">
        <v>262</v>
      </c>
      <c r="G476">
        <v>0.6</v>
      </c>
      <c r="H476">
        <v>0</v>
      </c>
      <c r="I476" t="s">
        <v>3</v>
      </c>
      <c r="J476">
        <v>0</v>
      </c>
      <c r="K476">
        <v>0</v>
      </c>
      <c r="L476" t="s">
        <v>3</v>
      </c>
      <c r="M476" t="s">
        <v>3</v>
      </c>
      <c r="N476">
        <v>0</v>
      </c>
    </row>
    <row r="477" spans="1:14">
      <c r="A477">
        <v>70</v>
      </c>
      <c r="B477">
        <v>1</v>
      </c>
      <c r="D477">
        <v>11</v>
      </c>
      <c r="E477" t="s">
        <v>263</v>
      </c>
      <c r="F477" t="s">
        <v>264</v>
      </c>
      <c r="G477">
        <v>1.2</v>
      </c>
      <c r="H477">
        <v>0</v>
      </c>
      <c r="I477" t="s">
        <v>3</v>
      </c>
      <c r="J477">
        <v>0</v>
      </c>
      <c r="K477">
        <v>0</v>
      </c>
      <c r="L477" t="s">
        <v>3</v>
      </c>
      <c r="M477" t="s">
        <v>3</v>
      </c>
      <c r="N477">
        <v>0</v>
      </c>
    </row>
    <row r="478" spans="1:14">
      <c r="A478">
        <v>70</v>
      </c>
      <c r="B478">
        <v>1</v>
      </c>
      <c r="D478">
        <v>12</v>
      </c>
      <c r="E478" t="s">
        <v>265</v>
      </c>
      <c r="F478" t="s">
        <v>266</v>
      </c>
      <c r="G478">
        <v>0</v>
      </c>
      <c r="H478">
        <v>0</v>
      </c>
      <c r="I478" t="s">
        <v>3</v>
      </c>
      <c r="J478">
        <v>0</v>
      </c>
      <c r="K478">
        <v>0</v>
      </c>
      <c r="L478" t="s">
        <v>3</v>
      </c>
      <c r="M478" t="s">
        <v>3</v>
      </c>
      <c r="N478">
        <v>0</v>
      </c>
    </row>
    <row r="479" spans="1:14">
      <c r="A479">
        <v>70</v>
      </c>
      <c r="B479">
        <v>1</v>
      </c>
      <c r="D479">
        <v>13</v>
      </c>
      <c r="E479" t="s">
        <v>267</v>
      </c>
      <c r="F479" t="s">
        <v>268</v>
      </c>
      <c r="G479">
        <v>0.94</v>
      </c>
      <c r="H479">
        <v>0</v>
      </c>
      <c r="I479" t="s">
        <v>3</v>
      </c>
      <c r="J479">
        <v>0</v>
      </c>
      <c r="K479">
        <v>0</v>
      </c>
      <c r="L479" t="s">
        <v>3</v>
      </c>
      <c r="M479" t="s">
        <v>3</v>
      </c>
      <c r="N479">
        <v>0</v>
      </c>
    </row>
    <row r="481" spans="1:27">
      <c r="A481">
        <v>-1</v>
      </c>
    </row>
    <row r="483" spans="1:27">
      <c r="A483" s="3">
        <v>75</v>
      </c>
      <c r="B483" s="3" t="s">
        <v>269</v>
      </c>
      <c r="C483" s="3">
        <v>2017</v>
      </c>
      <c r="D483" s="3">
        <v>0</v>
      </c>
      <c r="E483" s="3">
        <v>11</v>
      </c>
      <c r="F483" s="3"/>
      <c r="G483" s="3">
        <v>0</v>
      </c>
      <c r="H483" s="3">
        <v>1</v>
      </c>
      <c r="I483" s="3">
        <v>0</v>
      </c>
      <c r="J483" s="3">
        <v>1</v>
      </c>
      <c r="K483" s="3">
        <v>0</v>
      </c>
      <c r="L483" s="3">
        <v>0</v>
      </c>
      <c r="M483" s="3">
        <v>0</v>
      </c>
      <c r="N483" s="3">
        <v>38216760</v>
      </c>
      <c r="O483" s="3">
        <v>1</v>
      </c>
    </row>
    <row r="484" spans="1:27">
      <c r="A484" s="5">
        <v>1</v>
      </c>
      <c r="B484" s="5" t="s">
        <v>270</v>
      </c>
      <c r="C484" s="5" t="s">
        <v>271</v>
      </c>
      <c r="D484" s="5">
        <v>2017</v>
      </c>
      <c r="E484" s="5">
        <v>11</v>
      </c>
      <c r="F484" s="5">
        <v>1</v>
      </c>
      <c r="G484" s="5">
        <v>1</v>
      </c>
      <c r="H484" s="5">
        <v>0</v>
      </c>
      <c r="I484" s="5">
        <v>2</v>
      </c>
      <c r="J484" s="5">
        <v>1</v>
      </c>
      <c r="K484" s="5">
        <v>1</v>
      </c>
      <c r="L484" s="5">
        <v>1</v>
      </c>
      <c r="M484" s="5">
        <v>1</v>
      </c>
      <c r="N484" s="5">
        <v>1</v>
      </c>
      <c r="O484" s="5">
        <v>1</v>
      </c>
      <c r="P484" s="5">
        <v>1</v>
      </c>
      <c r="Q484" s="5">
        <v>1</v>
      </c>
      <c r="R484" s="5" t="s">
        <v>3</v>
      </c>
      <c r="S484" s="5" t="s">
        <v>3</v>
      </c>
      <c r="T484" s="5" t="s">
        <v>3</v>
      </c>
      <c r="U484" s="5" t="s">
        <v>3</v>
      </c>
      <c r="V484" s="5" t="s">
        <v>3</v>
      </c>
      <c r="W484" s="5" t="s">
        <v>3</v>
      </c>
      <c r="X484" s="5" t="s">
        <v>3</v>
      </c>
      <c r="Y484" s="5" t="s">
        <v>3</v>
      </c>
      <c r="Z484" s="5" t="s">
        <v>3</v>
      </c>
      <c r="AA484" s="5" t="s">
        <v>3</v>
      </c>
    </row>
    <row r="488" spans="1:27">
      <c r="A488">
        <v>65</v>
      </c>
      <c r="C488">
        <v>1</v>
      </c>
      <c r="D488">
        <v>0</v>
      </c>
      <c r="E488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C54"/>
  <sheetViews>
    <sheetView workbookViewId="0"/>
  </sheetViews>
  <sheetFormatPr defaultColWidth="9.140625" defaultRowHeight="12.75"/>
  <cols>
    <col min="1" max="256" width="9.140625" customWidth="1"/>
  </cols>
  <sheetData>
    <row r="1" spans="1:133">
      <c r="A1">
        <v>0</v>
      </c>
      <c r="B1" t="s">
        <v>0</v>
      </c>
      <c r="D1" t="s">
        <v>272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58446</v>
      </c>
      <c r="M1">
        <v>10</v>
      </c>
    </row>
    <row r="12" spans="1:133">
      <c r="A12" s="1">
        <v>1</v>
      </c>
      <c r="B12" s="1">
        <v>53</v>
      </c>
      <c r="C12" s="1">
        <v>0</v>
      </c>
      <c r="D12" s="1"/>
      <c r="E12" s="1">
        <v>0</v>
      </c>
      <c r="F12" s="1" t="s">
        <v>4</v>
      </c>
      <c r="G12" s="1" t="s">
        <v>5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0</v>
      </c>
      <c r="R12" s="1">
        <v>0</v>
      </c>
      <c r="S12" s="1"/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6</v>
      </c>
      <c r="BI12" s="1" t="s">
        <v>7</v>
      </c>
      <c r="BJ12" s="1">
        <v>0</v>
      </c>
      <c r="BK12" s="1">
        <v>0</v>
      </c>
      <c r="BL12" s="1">
        <v>0</v>
      </c>
      <c r="BM12" s="1">
        <v>1</v>
      </c>
      <c r="BN12" s="1">
        <v>1</v>
      </c>
      <c r="BO12" s="1">
        <v>0</v>
      </c>
      <c r="BP12" s="1">
        <v>6</v>
      </c>
      <c r="BQ12" s="1">
        <v>2</v>
      </c>
      <c r="BR12" s="1">
        <v>1</v>
      </c>
      <c r="BS12" s="1">
        <v>1</v>
      </c>
      <c r="BT12" s="1">
        <v>0</v>
      </c>
      <c r="BU12" s="1">
        <v>1</v>
      </c>
      <c r="BV12" s="1">
        <v>1</v>
      </c>
      <c r="BW12" s="1">
        <v>1</v>
      </c>
      <c r="BX12" s="1">
        <v>0</v>
      </c>
      <c r="BY12" s="1" t="s">
        <v>8</v>
      </c>
      <c r="BZ12" s="1" t="s">
        <v>9</v>
      </c>
      <c r="CA12" s="1" t="s">
        <v>8</v>
      </c>
      <c r="CB12" s="1" t="s">
        <v>8</v>
      </c>
      <c r="CC12" s="1" t="s">
        <v>8</v>
      </c>
      <c r="CD12" s="1" t="s">
        <v>8</v>
      </c>
      <c r="CE12" s="1" t="s">
        <v>10</v>
      </c>
      <c r="CF12" s="1">
        <v>0</v>
      </c>
      <c r="CG12" s="1">
        <v>0</v>
      </c>
      <c r="CH12" s="1">
        <v>524296</v>
      </c>
      <c r="CI12" s="1" t="s">
        <v>3</v>
      </c>
      <c r="CJ12" s="1" t="s">
        <v>3</v>
      </c>
      <c r="CK12" s="1">
        <v>0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>
      <c r="A14" s="1">
        <v>22</v>
      </c>
      <c r="B14" s="1">
        <v>0</v>
      </c>
      <c r="C14" s="1">
        <v>0</v>
      </c>
      <c r="D14" s="1">
        <v>38216760</v>
      </c>
      <c r="E14" s="1">
        <v>0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>
      <c r="A16" s="6">
        <v>3</v>
      </c>
      <c r="B16" s="6">
        <v>1</v>
      </c>
      <c r="C16" s="6" t="s">
        <v>11</v>
      </c>
      <c r="D16" s="6" t="s">
        <v>12</v>
      </c>
      <c r="E16" s="7">
        <f>(Source!F407)/1000</f>
        <v>7.7189999999999995E-2</v>
      </c>
      <c r="F16" s="7">
        <f>(Source!F408)/1000</f>
        <v>2.5502699999999998</v>
      </c>
      <c r="G16" s="7">
        <f>(Source!F399)/1000</f>
        <v>11.685600000000001</v>
      </c>
      <c r="H16" s="7">
        <f>(Source!F409)/1000+(Source!F410)/1000</f>
        <v>0</v>
      </c>
      <c r="I16" s="7">
        <f>E16+F16+G16+H16</f>
        <v>14.31306</v>
      </c>
      <c r="J16" s="7">
        <f>(Source!F405)/1000</f>
        <v>0.35211000000000003</v>
      </c>
      <c r="AI16" s="6">
        <v>0</v>
      </c>
      <c r="AJ16" s="6">
        <v>0</v>
      </c>
      <c r="AK16" s="6" t="s">
        <v>3</v>
      </c>
      <c r="AL16" s="6" t="s">
        <v>3</v>
      </c>
      <c r="AM16" s="6" t="s">
        <v>3</v>
      </c>
      <c r="AN16" s="6">
        <v>0</v>
      </c>
      <c r="AO16" s="6" t="s">
        <v>3</v>
      </c>
      <c r="AP16" s="6" t="s">
        <v>3</v>
      </c>
      <c r="AT16" s="7">
        <v>13823.58</v>
      </c>
      <c r="AU16" s="7">
        <v>13307.97</v>
      </c>
      <c r="AV16" s="7">
        <v>0</v>
      </c>
      <c r="AW16" s="7">
        <v>11685.6</v>
      </c>
      <c r="AX16" s="7">
        <v>0</v>
      </c>
      <c r="AY16" s="7">
        <v>163.5</v>
      </c>
      <c r="AZ16" s="7">
        <v>15.9</v>
      </c>
      <c r="BA16" s="7">
        <v>352.11</v>
      </c>
      <c r="BB16" s="7">
        <v>77.19</v>
      </c>
      <c r="BC16" s="7">
        <v>2550.27</v>
      </c>
      <c r="BD16" s="7">
        <v>0</v>
      </c>
      <c r="BE16" s="7">
        <v>0</v>
      </c>
      <c r="BF16" s="7">
        <v>36.676800000000007</v>
      </c>
      <c r="BG16" s="7">
        <v>1.3926000000000001</v>
      </c>
      <c r="BH16" s="7">
        <v>0</v>
      </c>
      <c r="BI16" s="7">
        <v>298.11</v>
      </c>
      <c r="BJ16" s="7">
        <v>191.37</v>
      </c>
      <c r="BK16" s="7">
        <v>14313.06</v>
      </c>
    </row>
    <row r="18" spans="1:19">
      <c r="A18">
        <v>51</v>
      </c>
      <c r="E18" s="8">
        <f>SUMIF(A16:A17,3,E16:E17)</f>
        <v>7.7189999999999995E-2</v>
      </c>
      <c r="F18" s="8">
        <f>SUMIF(A16:A17,3,F16:F17)</f>
        <v>2.5502699999999998</v>
      </c>
      <c r="G18" s="8">
        <f>SUMIF(A16:A17,3,G16:G17)</f>
        <v>11.685600000000001</v>
      </c>
      <c r="H18" s="8">
        <f>SUMIF(A16:A17,3,H16:H17)</f>
        <v>0</v>
      </c>
      <c r="I18" s="8">
        <f>SUMIF(A16:A17,3,I16:I17)</f>
        <v>14.31306</v>
      </c>
      <c r="J18" s="8">
        <f>SUMIF(A16:A17,3,J16:J17)</f>
        <v>0.35211000000000003</v>
      </c>
      <c r="K18" s="8"/>
      <c r="L18" s="8"/>
      <c r="M18" s="8"/>
      <c r="N18" s="8"/>
      <c r="O18" s="8"/>
      <c r="P18" s="8"/>
      <c r="Q18" s="8"/>
      <c r="R18" s="8"/>
      <c r="S18" s="8"/>
    </row>
    <row r="20" spans="1:19">
      <c r="A20" s="4">
        <v>50</v>
      </c>
      <c r="B20" s="4">
        <v>0</v>
      </c>
      <c r="C20" s="4">
        <v>0</v>
      </c>
      <c r="D20" s="4">
        <v>1</v>
      </c>
      <c r="E20" s="4">
        <v>201</v>
      </c>
      <c r="F20" s="4">
        <v>13823.58</v>
      </c>
      <c r="G20" s="4" t="s">
        <v>62</v>
      </c>
      <c r="H20" s="4" t="s">
        <v>63</v>
      </c>
      <c r="I20" s="4"/>
      <c r="J20" s="4"/>
      <c r="K20" s="4">
        <v>201</v>
      </c>
      <c r="L20" s="4">
        <v>1</v>
      </c>
      <c r="M20" s="4">
        <v>3</v>
      </c>
      <c r="N20" s="4" t="s">
        <v>3</v>
      </c>
      <c r="O20" s="4">
        <v>2</v>
      </c>
      <c r="P20" s="4"/>
    </row>
    <row r="21" spans="1:19">
      <c r="A21" s="4">
        <v>50</v>
      </c>
      <c r="B21" s="4">
        <v>0</v>
      </c>
      <c r="C21" s="4">
        <v>0</v>
      </c>
      <c r="D21" s="4">
        <v>1</v>
      </c>
      <c r="E21" s="4">
        <v>202</v>
      </c>
      <c r="F21" s="4">
        <v>13307.97</v>
      </c>
      <c r="G21" s="4" t="s">
        <v>64</v>
      </c>
      <c r="H21" s="4" t="s">
        <v>65</v>
      </c>
      <c r="I21" s="4"/>
      <c r="J21" s="4"/>
      <c r="K21" s="4">
        <v>202</v>
      </c>
      <c r="L21" s="4">
        <v>2</v>
      </c>
      <c r="M21" s="4">
        <v>3</v>
      </c>
      <c r="N21" s="4" t="s">
        <v>3</v>
      </c>
      <c r="O21" s="4">
        <v>2</v>
      </c>
      <c r="P21" s="4"/>
    </row>
    <row r="22" spans="1:19">
      <c r="A22" s="4">
        <v>50</v>
      </c>
      <c r="B22" s="4">
        <v>0</v>
      </c>
      <c r="C22" s="4">
        <v>0</v>
      </c>
      <c r="D22" s="4">
        <v>1</v>
      </c>
      <c r="E22" s="4">
        <v>222</v>
      </c>
      <c r="F22" s="4">
        <v>0</v>
      </c>
      <c r="G22" s="4" t="s">
        <v>66</v>
      </c>
      <c r="H22" s="4" t="s">
        <v>67</v>
      </c>
      <c r="I22" s="4"/>
      <c r="J22" s="4"/>
      <c r="K22" s="4">
        <v>222</v>
      </c>
      <c r="L22" s="4">
        <v>3</v>
      </c>
      <c r="M22" s="4">
        <v>3</v>
      </c>
      <c r="N22" s="4" t="s">
        <v>3</v>
      </c>
      <c r="O22" s="4">
        <v>2</v>
      </c>
      <c r="P22" s="4"/>
    </row>
    <row r="23" spans="1:19">
      <c r="A23" s="4">
        <v>50</v>
      </c>
      <c r="B23" s="4">
        <v>0</v>
      </c>
      <c r="C23" s="4">
        <v>0</v>
      </c>
      <c r="D23" s="4">
        <v>1</v>
      </c>
      <c r="E23" s="4">
        <v>225</v>
      </c>
      <c r="F23" s="4">
        <v>13307.97</v>
      </c>
      <c r="G23" s="4" t="s">
        <v>68</v>
      </c>
      <c r="H23" s="4" t="s">
        <v>69</v>
      </c>
      <c r="I23" s="4"/>
      <c r="J23" s="4"/>
      <c r="K23" s="4">
        <v>225</v>
      </c>
      <c r="L23" s="4">
        <v>4</v>
      </c>
      <c r="M23" s="4">
        <v>3</v>
      </c>
      <c r="N23" s="4" t="s">
        <v>3</v>
      </c>
      <c r="O23" s="4">
        <v>2</v>
      </c>
      <c r="P23" s="4"/>
    </row>
    <row r="24" spans="1:19">
      <c r="A24" s="4">
        <v>50</v>
      </c>
      <c r="B24" s="4">
        <v>0</v>
      </c>
      <c r="C24" s="4">
        <v>0</v>
      </c>
      <c r="D24" s="4">
        <v>1</v>
      </c>
      <c r="E24" s="4">
        <v>226</v>
      </c>
      <c r="F24" s="4">
        <v>1622.37</v>
      </c>
      <c r="G24" s="4" t="s">
        <v>70</v>
      </c>
      <c r="H24" s="4" t="s">
        <v>71</v>
      </c>
      <c r="I24" s="4"/>
      <c r="J24" s="4"/>
      <c r="K24" s="4">
        <v>226</v>
      </c>
      <c r="L24" s="4">
        <v>5</v>
      </c>
      <c r="M24" s="4">
        <v>3</v>
      </c>
      <c r="N24" s="4" t="s">
        <v>3</v>
      </c>
      <c r="O24" s="4">
        <v>2</v>
      </c>
      <c r="P24" s="4"/>
    </row>
    <row r="25" spans="1:19">
      <c r="A25" s="4">
        <v>50</v>
      </c>
      <c r="B25" s="4">
        <v>0</v>
      </c>
      <c r="C25" s="4">
        <v>0</v>
      </c>
      <c r="D25" s="4">
        <v>1</v>
      </c>
      <c r="E25" s="4">
        <v>227</v>
      </c>
      <c r="F25" s="4">
        <v>0</v>
      </c>
      <c r="G25" s="4" t="s">
        <v>72</v>
      </c>
      <c r="H25" s="4" t="s">
        <v>73</v>
      </c>
      <c r="I25" s="4"/>
      <c r="J25" s="4"/>
      <c r="K25" s="4">
        <v>227</v>
      </c>
      <c r="L25" s="4">
        <v>6</v>
      </c>
      <c r="M25" s="4">
        <v>3</v>
      </c>
      <c r="N25" s="4" t="s">
        <v>3</v>
      </c>
      <c r="O25" s="4">
        <v>2</v>
      </c>
      <c r="P25" s="4"/>
    </row>
    <row r="26" spans="1:19">
      <c r="A26" s="4">
        <v>50</v>
      </c>
      <c r="B26" s="4">
        <v>0</v>
      </c>
      <c r="C26" s="4">
        <v>0</v>
      </c>
      <c r="D26" s="4">
        <v>1</v>
      </c>
      <c r="E26" s="4">
        <v>228</v>
      </c>
      <c r="F26" s="4">
        <v>1622.37</v>
      </c>
      <c r="G26" s="4" t="s">
        <v>74</v>
      </c>
      <c r="H26" s="4" t="s">
        <v>75</v>
      </c>
      <c r="I26" s="4"/>
      <c r="J26" s="4"/>
      <c r="K26" s="4">
        <v>228</v>
      </c>
      <c r="L26" s="4">
        <v>7</v>
      </c>
      <c r="M26" s="4">
        <v>3</v>
      </c>
      <c r="N26" s="4" t="s">
        <v>3</v>
      </c>
      <c r="O26" s="4">
        <v>2</v>
      </c>
      <c r="P26" s="4"/>
    </row>
    <row r="27" spans="1:19">
      <c r="A27" s="4">
        <v>50</v>
      </c>
      <c r="B27" s="4">
        <v>0</v>
      </c>
      <c r="C27" s="4">
        <v>0</v>
      </c>
      <c r="D27" s="4">
        <v>1</v>
      </c>
      <c r="E27" s="4">
        <v>216</v>
      </c>
      <c r="F27" s="4">
        <v>11685.6</v>
      </c>
      <c r="G27" s="4" t="s">
        <v>76</v>
      </c>
      <c r="H27" s="4" t="s">
        <v>77</v>
      </c>
      <c r="I27" s="4"/>
      <c r="J27" s="4"/>
      <c r="K27" s="4">
        <v>216</v>
      </c>
      <c r="L27" s="4">
        <v>8</v>
      </c>
      <c r="M27" s="4">
        <v>3</v>
      </c>
      <c r="N27" s="4" t="s">
        <v>3</v>
      </c>
      <c r="O27" s="4">
        <v>2</v>
      </c>
      <c r="P27" s="4"/>
    </row>
    <row r="28" spans="1:19">
      <c r="A28" s="4">
        <v>50</v>
      </c>
      <c r="B28" s="4">
        <v>0</v>
      </c>
      <c r="C28" s="4">
        <v>0</v>
      </c>
      <c r="D28" s="4">
        <v>1</v>
      </c>
      <c r="E28" s="4">
        <v>223</v>
      </c>
      <c r="F28" s="4">
        <v>0</v>
      </c>
      <c r="G28" s="4" t="s">
        <v>78</v>
      </c>
      <c r="H28" s="4" t="s">
        <v>79</v>
      </c>
      <c r="I28" s="4"/>
      <c r="J28" s="4"/>
      <c r="K28" s="4">
        <v>223</v>
      </c>
      <c r="L28" s="4">
        <v>9</v>
      </c>
      <c r="M28" s="4">
        <v>3</v>
      </c>
      <c r="N28" s="4" t="s">
        <v>3</v>
      </c>
      <c r="O28" s="4">
        <v>2</v>
      </c>
      <c r="P28" s="4"/>
    </row>
    <row r="29" spans="1:19">
      <c r="A29" s="4">
        <v>50</v>
      </c>
      <c r="B29" s="4">
        <v>0</v>
      </c>
      <c r="C29" s="4">
        <v>0</v>
      </c>
      <c r="D29" s="4">
        <v>1</v>
      </c>
      <c r="E29" s="4">
        <v>229</v>
      </c>
      <c r="F29" s="4">
        <v>11685.6</v>
      </c>
      <c r="G29" s="4" t="s">
        <v>80</v>
      </c>
      <c r="H29" s="4" t="s">
        <v>81</v>
      </c>
      <c r="I29" s="4"/>
      <c r="J29" s="4"/>
      <c r="K29" s="4">
        <v>229</v>
      </c>
      <c r="L29" s="4">
        <v>10</v>
      </c>
      <c r="M29" s="4">
        <v>3</v>
      </c>
      <c r="N29" s="4" t="s">
        <v>3</v>
      </c>
      <c r="O29" s="4">
        <v>2</v>
      </c>
      <c r="P29" s="4"/>
    </row>
    <row r="30" spans="1:19">
      <c r="A30" s="4">
        <v>50</v>
      </c>
      <c r="B30" s="4">
        <v>0</v>
      </c>
      <c r="C30" s="4">
        <v>0</v>
      </c>
      <c r="D30" s="4">
        <v>1</v>
      </c>
      <c r="E30" s="4">
        <v>203</v>
      </c>
      <c r="F30" s="4">
        <v>163.5</v>
      </c>
      <c r="G30" s="4" t="s">
        <v>82</v>
      </c>
      <c r="H30" s="4" t="s">
        <v>83</v>
      </c>
      <c r="I30" s="4"/>
      <c r="J30" s="4"/>
      <c r="K30" s="4">
        <v>203</v>
      </c>
      <c r="L30" s="4">
        <v>11</v>
      </c>
      <c r="M30" s="4">
        <v>3</v>
      </c>
      <c r="N30" s="4" t="s">
        <v>3</v>
      </c>
      <c r="O30" s="4">
        <v>2</v>
      </c>
      <c r="P30" s="4"/>
    </row>
    <row r="31" spans="1:19">
      <c r="A31" s="4">
        <v>50</v>
      </c>
      <c r="B31" s="4">
        <v>0</v>
      </c>
      <c r="C31" s="4">
        <v>0</v>
      </c>
      <c r="D31" s="4">
        <v>1</v>
      </c>
      <c r="E31" s="4">
        <v>231</v>
      </c>
      <c r="F31" s="4">
        <v>0</v>
      </c>
      <c r="G31" s="4" t="s">
        <v>84</v>
      </c>
      <c r="H31" s="4" t="s">
        <v>85</v>
      </c>
      <c r="I31" s="4"/>
      <c r="J31" s="4"/>
      <c r="K31" s="4">
        <v>231</v>
      </c>
      <c r="L31" s="4">
        <v>12</v>
      </c>
      <c r="M31" s="4">
        <v>3</v>
      </c>
      <c r="N31" s="4" t="s">
        <v>3</v>
      </c>
      <c r="O31" s="4">
        <v>2</v>
      </c>
      <c r="P31" s="4"/>
    </row>
    <row r="32" spans="1:19">
      <c r="A32" s="4">
        <v>50</v>
      </c>
      <c r="B32" s="4">
        <v>0</v>
      </c>
      <c r="C32" s="4">
        <v>0</v>
      </c>
      <c r="D32" s="4">
        <v>1</v>
      </c>
      <c r="E32" s="4">
        <v>204</v>
      </c>
      <c r="F32" s="4">
        <v>15.9</v>
      </c>
      <c r="G32" s="4" t="s">
        <v>86</v>
      </c>
      <c r="H32" s="4" t="s">
        <v>87</v>
      </c>
      <c r="I32" s="4"/>
      <c r="J32" s="4"/>
      <c r="K32" s="4">
        <v>204</v>
      </c>
      <c r="L32" s="4">
        <v>13</v>
      </c>
      <c r="M32" s="4">
        <v>3</v>
      </c>
      <c r="N32" s="4" t="s">
        <v>3</v>
      </c>
      <c r="O32" s="4">
        <v>2</v>
      </c>
      <c r="P32" s="4"/>
    </row>
    <row r="33" spans="1:16">
      <c r="A33" s="4">
        <v>50</v>
      </c>
      <c r="B33" s="4">
        <v>0</v>
      </c>
      <c r="C33" s="4">
        <v>0</v>
      </c>
      <c r="D33" s="4">
        <v>1</v>
      </c>
      <c r="E33" s="4">
        <v>205</v>
      </c>
      <c r="F33" s="4">
        <v>352.11</v>
      </c>
      <c r="G33" s="4" t="s">
        <v>88</v>
      </c>
      <c r="H33" s="4" t="s">
        <v>89</v>
      </c>
      <c r="I33" s="4"/>
      <c r="J33" s="4"/>
      <c r="K33" s="4">
        <v>205</v>
      </c>
      <c r="L33" s="4">
        <v>14</v>
      </c>
      <c r="M33" s="4">
        <v>3</v>
      </c>
      <c r="N33" s="4" t="s">
        <v>3</v>
      </c>
      <c r="O33" s="4">
        <v>2</v>
      </c>
      <c r="P33" s="4"/>
    </row>
    <row r="34" spans="1:16">
      <c r="A34" s="4">
        <v>50</v>
      </c>
      <c r="B34" s="4">
        <v>0</v>
      </c>
      <c r="C34" s="4">
        <v>0</v>
      </c>
      <c r="D34" s="4">
        <v>1</v>
      </c>
      <c r="E34" s="4">
        <v>232</v>
      </c>
      <c r="F34" s="4">
        <v>0</v>
      </c>
      <c r="G34" s="4" t="s">
        <v>90</v>
      </c>
      <c r="H34" s="4" t="s">
        <v>91</v>
      </c>
      <c r="I34" s="4"/>
      <c r="J34" s="4"/>
      <c r="K34" s="4">
        <v>232</v>
      </c>
      <c r="L34" s="4">
        <v>15</v>
      </c>
      <c r="M34" s="4">
        <v>3</v>
      </c>
      <c r="N34" s="4" t="s">
        <v>3</v>
      </c>
      <c r="O34" s="4">
        <v>2</v>
      </c>
      <c r="P34" s="4"/>
    </row>
    <row r="35" spans="1:16">
      <c r="A35" s="4">
        <v>50</v>
      </c>
      <c r="B35" s="4">
        <v>0</v>
      </c>
      <c r="C35" s="4">
        <v>0</v>
      </c>
      <c r="D35" s="4">
        <v>1</v>
      </c>
      <c r="E35" s="4">
        <v>214</v>
      </c>
      <c r="F35" s="4">
        <v>77.19</v>
      </c>
      <c r="G35" s="4" t="s">
        <v>92</v>
      </c>
      <c r="H35" s="4" t="s">
        <v>93</v>
      </c>
      <c r="I35" s="4"/>
      <c r="J35" s="4"/>
      <c r="K35" s="4">
        <v>214</v>
      </c>
      <c r="L35" s="4">
        <v>16</v>
      </c>
      <c r="M35" s="4">
        <v>3</v>
      </c>
      <c r="N35" s="4" t="s">
        <v>3</v>
      </c>
      <c r="O35" s="4">
        <v>2</v>
      </c>
      <c r="P35" s="4"/>
    </row>
    <row r="36" spans="1:16">
      <c r="A36" s="4">
        <v>50</v>
      </c>
      <c r="B36" s="4">
        <v>0</v>
      </c>
      <c r="C36" s="4">
        <v>0</v>
      </c>
      <c r="D36" s="4">
        <v>1</v>
      </c>
      <c r="E36" s="4">
        <v>215</v>
      </c>
      <c r="F36" s="4">
        <v>2550.27</v>
      </c>
      <c r="G36" s="4" t="s">
        <v>94</v>
      </c>
      <c r="H36" s="4" t="s">
        <v>95</v>
      </c>
      <c r="I36" s="4"/>
      <c r="J36" s="4"/>
      <c r="K36" s="4">
        <v>215</v>
      </c>
      <c r="L36" s="4">
        <v>17</v>
      </c>
      <c r="M36" s="4">
        <v>3</v>
      </c>
      <c r="N36" s="4" t="s">
        <v>3</v>
      </c>
      <c r="O36" s="4">
        <v>2</v>
      </c>
      <c r="P36" s="4"/>
    </row>
    <row r="37" spans="1:16">
      <c r="A37" s="4">
        <v>50</v>
      </c>
      <c r="B37" s="4">
        <v>0</v>
      </c>
      <c r="C37" s="4">
        <v>0</v>
      </c>
      <c r="D37" s="4">
        <v>1</v>
      </c>
      <c r="E37" s="4">
        <v>217</v>
      </c>
      <c r="F37" s="4">
        <v>0</v>
      </c>
      <c r="G37" s="4" t="s">
        <v>96</v>
      </c>
      <c r="H37" s="4" t="s">
        <v>97</v>
      </c>
      <c r="I37" s="4"/>
      <c r="J37" s="4"/>
      <c r="K37" s="4">
        <v>217</v>
      </c>
      <c r="L37" s="4">
        <v>18</v>
      </c>
      <c r="M37" s="4">
        <v>3</v>
      </c>
      <c r="N37" s="4" t="s">
        <v>3</v>
      </c>
      <c r="O37" s="4">
        <v>2</v>
      </c>
      <c r="P37" s="4"/>
    </row>
    <row r="38" spans="1:16">
      <c r="A38" s="4">
        <v>50</v>
      </c>
      <c r="B38" s="4">
        <v>0</v>
      </c>
      <c r="C38" s="4">
        <v>0</v>
      </c>
      <c r="D38" s="4">
        <v>1</v>
      </c>
      <c r="E38" s="4">
        <v>230</v>
      </c>
      <c r="F38" s="4">
        <v>0</v>
      </c>
      <c r="G38" s="4" t="s">
        <v>98</v>
      </c>
      <c r="H38" s="4" t="s">
        <v>99</v>
      </c>
      <c r="I38" s="4"/>
      <c r="J38" s="4"/>
      <c r="K38" s="4">
        <v>230</v>
      </c>
      <c r="L38" s="4">
        <v>19</v>
      </c>
      <c r="M38" s="4">
        <v>3</v>
      </c>
      <c r="N38" s="4" t="s">
        <v>3</v>
      </c>
      <c r="O38" s="4">
        <v>2</v>
      </c>
      <c r="P38" s="4"/>
    </row>
    <row r="39" spans="1:16">
      <c r="A39" s="4">
        <v>50</v>
      </c>
      <c r="B39" s="4">
        <v>0</v>
      </c>
      <c r="C39" s="4">
        <v>0</v>
      </c>
      <c r="D39" s="4">
        <v>1</v>
      </c>
      <c r="E39" s="4">
        <v>206</v>
      </c>
      <c r="F39" s="4">
        <v>0</v>
      </c>
      <c r="G39" s="4" t="s">
        <v>100</v>
      </c>
      <c r="H39" s="4" t="s">
        <v>101</v>
      </c>
      <c r="I39" s="4"/>
      <c r="J39" s="4"/>
      <c r="K39" s="4">
        <v>206</v>
      </c>
      <c r="L39" s="4">
        <v>20</v>
      </c>
      <c r="M39" s="4">
        <v>3</v>
      </c>
      <c r="N39" s="4" t="s">
        <v>3</v>
      </c>
      <c r="O39" s="4">
        <v>2</v>
      </c>
      <c r="P39" s="4"/>
    </row>
    <row r="40" spans="1:16">
      <c r="A40" s="4">
        <v>50</v>
      </c>
      <c r="B40" s="4">
        <v>0</v>
      </c>
      <c r="C40" s="4">
        <v>0</v>
      </c>
      <c r="D40" s="4">
        <v>1</v>
      </c>
      <c r="E40" s="4">
        <v>207</v>
      </c>
      <c r="F40" s="4">
        <v>36.676800000000007</v>
      </c>
      <c r="G40" s="4" t="s">
        <v>102</v>
      </c>
      <c r="H40" s="4" t="s">
        <v>103</v>
      </c>
      <c r="I40" s="4"/>
      <c r="J40" s="4"/>
      <c r="K40" s="4">
        <v>207</v>
      </c>
      <c r="L40" s="4">
        <v>21</v>
      </c>
      <c r="M40" s="4">
        <v>3</v>
      </c>
      <c r="N40" s="4" t="s">
        <v>3</v>
      </c>
      <c r="O40" s="4">
        <v>-1</v>
      </c>
      <c r="P40" s="4"/>
    </row>
    <row r="41" spans="1:16">
      <c r="A41" s="4">
        <v>50</v>
      </c>
      <c r="B41" s="4">
        <v>0</v>
      </c>
      <c r="C41" s="4">
        <v>0</v>
      </c>
      <c r="D41" s="4">
        <v>1</v>
      </c>
      <c r="E41" s="4">
        <v>208</v>
      </c>
      <c r="F41" s="4">
        <v>1.3926000000000001</v>
      </c>
      <c r="G41" s="4" t="s">
        <v>104</v>
      </c>
      <c r="H41" s="4" t="s">
        <v>105</v>
      </c>
      <c r="I41" s="4"/>
      <c r="J41" s="4"/>
      <c r="K41" s="4">
        <v>208</v>
      </c>
      <c r="L41" s="4">
        <v>22</v>
      </c>
      <c r="M41" s="4">
        <v>3</v>
      </c>
      <c r="N41" s="4" t="s">
        <v>3</v>
      </c>
      <c r="O41" s="4">
        <v>-1</v>
      </c>
      <c r="P41" s="4"/>
    </row>
    <row r="42" spans="1:16">
      <c r="A42" s="4">
        <v>50</v>
      </c>
      <c r="B42" s="4">
        <v>0</v>
      </c>
      <c r="C42" s="4">
        <v>0</v>
      </c>
      <c r="D42" s="4">
        <v>1</v>
      </c>
      <c r="E42" s="4">
        <v>209</v>
      </c>
      <c r="F42" s="4">
        <v>0</v>
      </c>
      <c r="G42" s="4" t="s">
        <v>106</v>
      </c>
      <c r="H42" s="4" t="s">
        <v>107</v>
      </c>
      <c r="I42" s="4"/>
      <c r="J42" s="4"/>
      <c r="K42" s="4">
        <v>209</v>
      </c>
      <c r="L42" s="4">
        <v>23</v>
      </c>
      <c r="M42" s="4">
        <v>3</v>
      </c>
      <c r="N42" s="4" t="s">
        <v>3</v>
      </c>
      <c r="O42" s="4">
        <v>2</v>
      </c>
      <c r="P42" s="4"/>
    </row>
    <row r="43" spans="1:16">
      <c r="A43" s="4">
        <v>50</v>
      </c>
      <c r="B43" s="4">
        <v>0</v>
      </c>
      <c r="C43" s="4">
        <v>0</v>
      </c>
      <c r="D43" s="4">
        <v>1</v>
      </c>
      <c r="E43" s="4">
        <v>210</v>
      </c>
      <c r="F43" s="4">
        <v>298.11</v>
      </c>
      <c r="G43" s="4" t="s">
        <v>108</v>
      </c>
      <c r="H43" s="4" t="s">
        <v>109</v>
      </c>
      <c r="I43" s="4"/>
      <c r="J43" s="4"/>
      <c r="K43" s="4">
        <v>210</v>
      </c>
      <c r="L43" s="4">
        <v>24</v>
      </c>
      <c r="M43" s="4">
        <v>3</v>
      </c>
      <c r="N43" s="4" t="s">
        <v>3</v>
      </c>
      <c r="O43" s="4">
        <v>2</v>
      </c>
      <c r="P43" s="4"/>
    </row>
    <row r="44" spans="1:16">
      <c r="A44" s="4">
        <v>50</v>
      </c>
      <c r="B44" s="4">
        <v>0</v>
      </c>
      <c r="C44" s="4">
        <v>0</v>
      </c>
      <c r="D44" s="4">
        <v>1</v>
      </c>
      <c r="E44" s="4">
        <v>211</v>
      </c>
      <c r="F44" s="4">
        <v>191.37</v>
      </c>
      <c r="G44" s="4" t="s">
        <v>110</v>
      </c>
      <c r="H44" s="4" t="s">
        <v>111</v>
      </c>
      <c r="I44" s="4"/>
      <c r="J44" s="4"/>
      <c r="K44" s="4">
        <v>211</v>
      </c>
      <c r="L44" s="4">
        <v>25</v>
      </c>
      <c r="M44" s="4">
        <v>3</v>
      </c>
      <c r="N44" s="4" t="s">
        <v>3</v>
      </c>
      <c r="O44" s="4">
        <v>2</v>
      </c>
      <c r="P44" s="4"/>
    </row>
    <row r="45" spans="1:16">
      <c r="A45" s="4">
        <v>50</v>
      </c>
      <c r="B45" s="4">
        <v>0</v>
      </c>
      <c r="C45" s="4">
        <v>0</v>
      </c>
      <c r="D45" s="4">
        <v>1</v>
      </c>
      <c r="E45" s="4">
        <v>224</v>
      </c>
      <c r="F45" s="4">
        <v>14313.06</v>
      </c>
      <c r="G45" s="4" t="s">
        <v>112</v>
      </c>
      <c r="H45" s="4" t="s">
        <v>113</v>
      </c>
      <c r="I45" s="4"/>
      <c r="J45" s="4"/>
      <c r="K45" s="4">
        <v>224</v>
      </c>
      <c r="L45" s="4">
        <v>26</v>
      </c>
      <c r="M45" s="4">
        <v>3</v>
      </c>
      <c r="N45" s="4" t="s">
        <v>3</v>
      </c>
      <c r="O45" s="4">
        <v>2</v>
      </c>
      <c r="P45" s="4"/>
    </row>
    <row r="46" spans="1:16">
      <c r="A46" s="4">
        <v>50</v>
      </c>
      <c r="B46" s="4">
        <v>0</v>
      </c>
      <c r="C46" s="4">
        <v>0</v>
      </c>
      <c r="D46" s="4">
        <v>2</v>
      </c>
      <c r="E46" s="4">
        <v>0</v>
      </c>
      <c r="F46" s="4">
        <v>95181.85</v>
      </c>
      <c r="G46" s="4" t="s">
        <v>203</v>
      </c>
      <c r="H46" s="4" t="s">
        <v>204</v>
      </c>
      <c r="I46" s="4"/>
      <c r="J46" s="4"/>
      <c r="K46" s="4">
        <v>212</v>
      </c>
      <c r="L46" s="4">
        <v>27</v>
      </c>
      <c r="M46" s="4">
        <v>3</v>
      </c>
      <c r="N46" s="4" t="s">
        <v>3</v>
      </c>
      <c r="O46" s="4">
        <v>2</v>
      </c>
      <c r="P46" s="4"/>
    </row>
    <row r="47" spans="1:16">
      <c r="A47" s="4">
        <v>50</v>
      </c>
      <c r="B47" s="4">
        <v>0</v>
      </c>
      <c r="C47" s="4">
        <v>0</v>
      </c>
      <c r="D47" s="4">
        <v>2</v>
      </c>
      <c r="E47" s="4">
        <v>0</v>
      </c>
      <c r="F47" s="4">
        <v>17132.73</v>
      </c>
      <c r="G47" s="4" t="s">
        <v>205</v>
      </c>
      <c r="H47" s="4" t="s">
        <v>205</v>
      </c>
      <c r="I47" s="4"/>
      <c r="J47" s="4"/>
      <c r="K47" s="4">
        <v>212</v>
      </c>
      <c r="L47" s="4">
        <v>28</v>
      </c>
      <c r="M47" s="4">
        <v>3</v>
      </c>
      <c r="N47" s="4" t="s">
        <v>3</v>
      </c>
      <c r="O47" s="4">
        <v>2</v>
      </c>
      <c r="P47" s="4"/>
    </row>
    <row r="48" spans="1:16">
      <c r="A48" s="4">
        <v>50</v>
      </c>
      <c r="B48" s="4">
        <v>0</v>
      </c>
      <c r="C48" s="4">
        <v>0</v>
      </c>
      <c r="D48" s="4">
        <v>2</v>
      </c>
      <c r="E48" s="4">
        <v>0</v>
      </c>
      <c r="F48" s="4">
        <v>112314.58</v>
      </c>
      <c r="G48" s="4" t="s">
        <v>206</v>
      </c>
      <c r="H48" s="4" t="s">
        <v>207</v>
      </c>
      <c r="I48" s="4"/>
      <c r="J48" s="4"/>
      <c r="K48" s="4">
        <v>212</v>
      </c>
      <c r="L48" s="4">
        <v>29</v>
      </c>
      <c r="M48" s="4">
        <v>3</v>
      </c>
      <c r="N48" s="4" t="s">
        <v>3</v>
      </c>
      <c r="O48" s="4">
        <v>2</v>
      </c>
      <c r="P48" s="4"/>
    </row>
    <row r="50" spans="1:27">
      <c r="A50">
        <v>-1</v>
      </c>
    </row>
    <row r="53" spans="1:27">
      <c r="A53" s="3">
        <v>75</v>
      </c>
      <c r="B53" s="3" t="s">
        <v>269</v>
      </c>
      <c r="C53" s="3">
        <v>2017</v>
      </c>
      <c r="D53" s="3">
        <v>0</v>
      </c>
      <c r="E53" s="3">
        <v>11</v>
      </c>
      <c r="F53" s="3"/>
      <c r="G53" s="3">
        <v>0</v>
      </c>
      <c r="H53" s="3">
        <v>1</v>
      </c>
      <c r="I53" s="3">
        <v>0</v>
      </c>
      <c r="J53" s="3">
        <v>1</v>
      </c>
      <c r="K53" s="3">
        <v>0</v>
      </c>
      <c r="L53" s="3">
        <v>0</v>
      </c>
      <c r="M53" s="3">
        <v>0</v>
      </c>
      <c r="N53" s="3">
        <v>38216760</v>
      </c>
      <c r="O53" s="3">
        <v>1</v>
      </c>
    </row>
    <row r="54" spans="1:27">
      <c r="A54" s="5">
        <v>1</v>
      </c>
      <c r="B54" s="5" t="s">
        <v>270</v>
      </c>
      <c r="C54" s="5" t="s">
        <v>271</v>
      </c>
      <c r="D54" s="5">
        <v>2017</v>
      </c>
      <c r="E54" s="5">
        <v>11</v>
      </c>
      <c r="F54" s="5">
        <v>1</v>
      </c>
      <c r="G54" s="5">
        <v>1</v>
      </c>
      <c r="H54" s="5">
        <v>0</v>
      </c>
      <c r="I54" s="5">
        <v>2</v>
      </c>
      <c r="J54" s="5">
        <v>1</v>
      </c>
      <c r="K54" s="5">
        <v>1</v>
      </c>
      <c r="L54" s="5">
        <v>1</v>
      </c>
      <c r="M54" s="5">
        <v>1</v>
      </c>
      <c r="N54" s="5">
        <v>1</v>
      </c>
      <c r="O54" s="5">
        <v>1</v>
      </c>
      <c r="P54" s="5">
        <v>1</v>
      </c>
      <c r="Q54" s="5">
        <v>1</v>
      </c>
      <c r="R54" s="5" t="s">
        <v>3</v>
      </c>
      <c r="S54" s="5" t="s">
        <v>3</v>
      </c>
      <c r="T54" s="5" t="s">
        <v>3</v>
      </c>
      <c r="U54" s="5" t="s">
        <v>3</v>
      </c>
      <c r="V54" s="5" t="s">
        <v>3</v>
      </c>
      <c r="W54" s="5" t="s">
        <v>3</v>
      </c>
      <c r="X54" s="5" t="s">
        <v>3</v>
      </c>
      <c r="Y54" s="5" t="s">
        <v>3</v>
      </c>
      <c r="Z54" s="5" t="s">
        <v>3</v>
      </c>
      <c r="AA54" s="5" t="s">
        <v>3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B282"/>
  <sheetViews>
    <sheetView workbookViewId="0"/>
  </sheetViews>
  <sheetFormatPr defaultColWidth="9.140625" defaultRowHeight="12.75"/>
  <cols>
    <col min="1" max="256" width="9.140625" customWidth="1"/>
  </cols>
  <sheetData>
    <row r="1" spans="1:106">
      <c r="A1">
        <f>ROW(Source!A32)</f>
        <v>32</v>
      </c>
      <c r="B1">
        <v>38216760</v>
      </c>
      <c r="C1">
        <v>38220459</v>
      </c>
      <c r="D1">
        <v>37064878</v>
      </c>
      <c r="E1">
        <v>1</v>
      </c>
      <c r="F1">
        <v>1</v>
      </c>
      <c r="G1">
        <v>1</v>
      </c>
      <c r="H1">
        <v>1</v>
      </c>
      <c r="I1" t="s">
        <v>273</v>
      </c>
      <c r="J1" t="s">
        <v>3</v>
      </c>
      <c r="K1" t="s">
        <v>274</v>
      </c>
      <c r="L1">
        <v>1191</v>
      </c>
      <c r="N1">
        <v>1013</v>
      </c>
      <c r="O1" t="s">
        <v>275</v>
      </c>
      <c r="P1" t="s">
        <v>275</v>
      </c>
      <c r="Q1">
        <v>1</v>
      </c>
      <c r="W1">
        <v>0</v>
      </c>
      <c r="X1">
        <v>-1081351934</v>
      </c>
      <c r="Y1">
        <v>41.28</v>
      </c>
      <c r="AA1">
        <v>0</v>
      </c>
      <c r="AB1">
        <v>0</v>
      </c>
      <c r="AC1">
        <v>0</v>
      </c>
      <c r="AD1">
        <v>9.4</v>
      </c>
      <c r="AE1">
        <v>0</v>
      </c>
      <c r="AF1">
        <v>0</v>
      </c>
      <c r="AG1">
        <v>0</v>
      </c>
      <c r="AH1">
        <v>9.4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S1" t="s">
        <v>3</v>
      </c>
      <c r="AT1">
        <v>41.28</v>
      </c>
      <c r="AU1" t="s">
        <v>3</v>
      </c>
      <c r="AV1">
        <v>1</v>
      </c>
      <c r="AW1">
        <v>2</v>
      </c>
      <c r="AX1">
        <v>38220472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Y1*Source!I32</f>
        <v>2.8896000000000002</v>
      </c>
      <c r="CY1">
        <f>AD1</f>
        <v>9.4</v>
      </c>
      <c r="CZ1">
        <f>AH1</f>
        <v>9.4</v>
      </c>
      <c r="DA1">
        <f>AL1</f>
        <v>1</v>
      </c>
      <c r="DB1">
        <v>0</v>
      </c>
    </row>
    <row r="2" spans="1:106">
      <c r="A2">
        <f>ROW(Source!A32)</f>
        <v>32</v>
      </c>
      <c r="B2">
        <v>38216760</v>
      </c>
      <c r="C2">
        <v>38220459</v>
      </c>
      <c r="D2">
        <v>37064876</v>
      </c>
      <c r="E2">
        <v>1</v>
      </c>
      <c r="F2">
        <v>1</v>
      </c>
      <c r="G2">
        <v>1</v>
      </c>
      <c r="H2">
        <v>1</v>
      </c>
      <c r="I2" t="s">
        <v>276</v>
      </c>
      <c r="J2" t="s">
        <v>3</v>
      </c>
      <c r="K2" t="s">
        <v>277</v>
      </c>
      <c r="L2">
        <v>1191</v>
      </c>
      <c r="N2">
        <v>1013</v>
      </c>
      <c r="O2" t="s">
        <v>275</v>
      </c>
      <c r="P2" t="s">
        <v>275</v>
      </c>
      <c r="Q2">
        <v>1</v>
      </c>
      <c r="W2">
        <v>0</v>
      </c>
      <c r="X2">
        <v>-1417349443</v>
      </c>
      <c r="Y2">
        <v>0.4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3</v>
      </c>
      <c r="AT2">
        <v>0.4</v>
      </c>
      <c r="AU2" t="s">
        <v>3</v>
      </c>
      <c r="AV2">
        <v>2</v>
      </c>
      <c r="AW2">
        <v>2</v>
      </c>
      <c r="AX2">
        <v>38220473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Y2*Source!I32</f>
        <v>2.8000000000000004E-2</v>
      </c>
      <c r="CY2">
        <f>AD2</f>
        <v>0</v>
      </c>
      <c r="CZ2">
        <f>AH2</f>
        <v>0</v>
      </c>
      <c r="DA2">
        <f>AL2</f>
        <v>1</v>
      </c>
      <c r="DB2">
        <v>0</v>
      </c>
    </row>
    <row r="3" spans="1:106">
      <c r="A3">
        <f>ROW(Source!A32)</f>
        <v>32</v>
      </c>
      <c r="B3">
        <v>38216760</v>
      </c>
      <c r="C3">
        <v>38220459</v>
      </c>
      <c r="D3">
        <v>36882159</v>
      </c>
      <c r="E3">
        <v>1</v>
      </c>
      <c r="F3">
        <v>1</v>
      </c>
      <c r="G3">
        <v>1</v>
      </c>
      <c r="H3">
        <v>2</v>
      </c>
      <c r="I3" t="s">
        <v>278</v>
      </c>
      <c r="J3" t="s">
        <v>279</v>
      </c>
      <c r="K3" t="s">
        <v>280</v>
      </c>
      <c r="L3">
        <v>1368</v>
      </c>
      <c r="N3">
        <v>1011</v>
      </c>
      <c r="O3" t="s">
        <v>281</v>
      </c>
      <c r="P3" t="s">
        <v>281</v>
      </c>
      <c r="Q3">
        <v>1</v>
      </c>
      <c r="W3">
        <v>0</v>
      </c>
      <c r="X3">
        <v>-1718674368</v>
      </c>
      <c r="Y3">
        <v>0.2</v>
      </c>
      <c r="AA3">
        <v>0</v>
      </c>
      <c r="AB3">
        <v>111.99</v>
      </c>
      <c r="AC3">
        <v>13.5</v>
      </c>
      <c r="AD3">
        <v>0</v>
      </c>
      <c r="AE3">
        <v>0</v>
      </c>
      <c r="AF3">
        <v>111.99</v>
      </c>
      <c r="AG3">
        <v>13.5</v>
      </c>
      <c r="AH3">
        <v>0</v>
      </c>
      <c r="AI3">
        <v>1</v>
      </c>
      <c r="AJ3">
        <v>1</v>
      </c>
      <c r="AK3">
        <v>1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S3" t="s">
        <v>3</v>
      </c>
      <c r="AT3">
        <v>0.2</v>
      </c>
      <c r="AU3" t="s">
        <v>3</v>
      </c>
      <c r="AV3">
        <v>0</v>
      </c>
      <c r="AW3">
        <v>2</v>
      </c>
      <c r="AX3">
        <v>38220474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Y3*Source!I32</f>
        <v>1.4000000000000002E-2</v>
      </c>
      <c r="CY3">
        <f>AB3</f>
        <v>111.99</v>
      </c>
      <c r="CZ3">
        <f>AF3</f>
        <v>111.99</v>
      </c>
      <c r="DA3">
        <f>AJ3</f>
        <v>1</v>
      </c>
      <c r="DB3">
        <v>0</v>
      </c>
    </row>
    <row r="4" spans="1:106">
      <c r="A4">
        <f>ROW(Source!A32)</f>
        <v>32</v>
      </c>
      <c r="B4">
        <v>38216760</v>
      </c>
      <c r="C4">
        <v>38220459</v>
      </c>
      <c r="D4">
        <v>36883554</v>
      </c>
      <c r="E4">
        <v>1</v>
      </c>
      <c r="F4">
        <v>1</v>
      </c>
      <c r="G4">
        <v>1</v>
      </c>
      <c r="H4">
        <v>2</v>
      </c>
      <c r="I4" t="s">
        <v>282</v>
      </c>
      <c r="J4" t="s">
        <v>283</v>
      </c>
      <c r="K4" t="s">
        <v>284</v>
      </c>
      <c r="L4">
        <v>1368</v>
      </c>
      <c r="N4">
        <v>1011</v>
      </c>
      <c r="O4" t="s">
        <v>281</v>
      </c>
      <c r="P4" t="s">
        <v>281</v>
      </c>
      <c r="Q4">
        <v>1</v>
      </c>
      <c r="W4">
        <v>0</v>
      </c>
      <c r="X4">
        <v>1372534845</v>
      </c>
      <c r="Y4">
        <v>0.2</v>
      </c>
      <c r="AA4">
        <v>0</v>
      </c>
      <c r="AB4">
        <v>65.709999999999994</v>
      </c>
      <c r="AC4">
        <v>11.6</v>
      </c>
      <c r="AD4">
        <v>0</v>
      </c>
      <c r="AE4">
        <v>0</v>
      </c>
      <c r="AF4">
        <v>65.709999999999994</v>
      </c>
      <c r="AG4">
        <v>11.6</v>
      </c>
      <c r="AH4">
        <v>0</v>
      </c>
      <c r="AI4">
        <v>1</v>
      </c>
      <c r="AJ4">
        <v>1</v>
      </c>
      <c r="AK4">
        <v>1</v>
      </c>
      <c r="AL4">
        <v>1</v>
      </c>
      <c r="AN4">
        <v>0</v>
      </c>
      <c r="AO4">
        <v>1</v>
      </c>
      <c r="AP4">
        <v>0</v>
      </c>
      <c r="AQ4">
        <v>0</v>
      </c>
      <c r="AR4">
        <v>0</v>
      </c>
      <c r="AS4" t="s">
        <v>3</v>
      </c>
      <c r="AT4">
        <v>0.2</v>
      </c>
      <c r="AU4" t="s">
        <v>3</v>
      </c>
      <c r="AV4">
        <v>0</v>
      </c>
      <c r="AW4">
        <v>2</v>
      </c>
      <c r="AX4">
        <v>38220475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Y4*Source!I32</f>
        <v>1.4000000000000002E-2</v>
      </c>
      <c r="CY4">
        <f>AB4</f>
        <v>65.709999999999994</v>
      </c>
      <c r="CZ4">
        <f>AF4</f>
        <v>65.709999999999994</v>
      </c>
      <c r="DA4">
        <f>AJ4</f>
        <v>1</v>
      </c>
      <c r="DB4">
        <v>0</v>
      </c>
    </row>
    <row r="5" spans="1:106">
      <c r="A5">
        <f>ROW(Source!A32)</f>
        <v>32</v>
      </c>
      <c r="B5">
        <v>38216760</v>
      </c>
      <c r="C5">
        <v>38220459</v>
      </c>
      <c r="D5">
        <v>36883858</v>
      </c>
      <c r="E5">
        <v>1</v>
      </c>
      <c r="F5">
        <v>1</v>
      </c>
      <c r="G5">
        <v>1</v>
      </c>
      <c r="H5">
        <v>2</v>
      </c>
      <c r="I5" t="s">
        <v>285</v>
      </c>
      <c r="J5" t="s">
        <v>286</v>
      </c>
      <c r="K5" t="s">
        <v>287</v>
      </c>
      <c r="L5">
        <v>1368</v>
      </c>
      <c r="N5">
        <v>1011</v>
      </c>
      <c r="O5" t="s">
        <v>281</v>
      </c>
      <c r="P5" t="s">
        <v>281</v>
      </c>
      <c r="Q5">
        <v>1</v>
      </c>
      <c r="W5">
        <v>0</v>
      </c>
      <c r="X5">
        <v>-353815937</v>
      </c>
      <c r="Y5">
        <v>1.98</v>
      </c>
      <c r="AA5">
        <v>0</v>
      </c>
      <c r="AB5">
        <v>8.1</v>
      </c>
      <c r="AC5">
        <v>0</v>
      </c>
      <c r="AD5">
        <v>0</v>
      </c>
      <c r="AE5">
        <v>0</v>
      </c>
      <c r="AF5">
        <v>8.1</v>
      </c>
      <c r="AG5">
        <v>0</v>
      </c>
      <c r="AH5">
        <v>0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3</v>
      </c>
      <c r="AT5">
        <v>1.98</v>
      </c>
      <c r="AU5" t="s">
        <v>3</v>
      </c>
      <c r="AV5">
        <v>0</v>
      </c>
      <c r="AW5">
        <v>2</v>
      </c>
      <c r="AX5">
        <v>38220476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Y5*Source!I32</f>
        <v>0.1386</v>
      </c>
      <c r="CY5">
        <f>AB5</f>
        <v>8.1</v>
      </c>
      <c r="CZ5">
        <f>AF5</f>
        <v>8.1</v>
      </c>
      <c r="DA5">
        <f>AJ5</f>
        <v>1</v>
      </c>
      <c r="DB5">
        <v>0</v>
      </c>
    </row>
    <row r="6" spans="1:106">
      <c r="A6">
        <f>ROW(Source!A32)</f>
        <v>32</v>
      </c>
      <c r="B6">
        <v>38216760</v>
      </c>
      <c r="C6">
        <v>38220459</v>
      </c>
      <c r="D6">
        <v>36802106</v>
      </c>
      <c r="E6">
        <v>1</v>
      </c>
      <c r="F6">
        <v>1</v>
      </c>
      <c r="G6">
        <v>1</v>
      </c>
      <c r="H6">
        <v>3</v>
      </c>
      <c r="I6" t="s">
        <v>288</v>
      </c>
      <c r="J6" t="s">
        <v>289</v>
      </c>
      <c r="K6" t="s">
        <v>290</v>
      </c>
      <c r="L6">
        <v>1308</v>
      </c>
      <c r="N6">
        <v>1003</v>
      </c>
      <c r="O6" t="s">
        <v>20</v>
      </c>
      <c r="P6" t="s">
        <v>20</v>
      </c>
      <c r="Q6">
        <v>100</v>
      </c>
      <c r="W6">
        <v>0</v>
      </c>
      <c r="X6">
        <v>568244124</v>
      </c>
      <c r="Y6">
        <v>0.03</v>
      </c>
      <c r="AA6">
        <v>120</v>
      </c>
      <c r="AB6">
        <v>0</v>
      </c>
      <c r="AC6">
        <v>0</v>
      </c>
      <c r="AD6">
        <v>0</v>
      </c>
      <c r="AE6">
        <v>120</v>
      </c>
      <c r="AF6">
        <v>0</v>
      </c>
      <c r="AG6">
        <v>0</v>
      </c>
      <c r="AH6">
        <v>0</v>
      </c>
      <c r="AI6">
        <v>1</v>
      </c>
      <c r="AJ6">
        <v>1</v>
      </c>
      <c r="AK6">
        <v>1</v>
      </c>
      <c r="AL6">
        <v>1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3</v>
      </c>
      <c r="AT6">
        <v>0.03</v>
      </c>
      <c r="AU6" t="s">
        <v>3</v>
      </c>
      <c r="AV6">
        <v>0</v>
      </c>
      <c r="AW6">
        <v>2</v>
      </c>
      <c r="AX6">
        <v>38220477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Y6*Source!I32</f>
        <v>2.1000000000000003E-3</v>
      </c>
      <c r="CY6">
        <f t="shared" ref="CY6:CY12" si="0">AA6</f>
        <v>120</v>
      </c>
      <c r="CZ6">
        <f t="shared" ref="CZ6:CZ12" si="1">AE6</f>
        <v>120</v>
      </c>
      <c r="DA6">
        <f t="shared" ref="DA6:DA12" si="2">AI6</f>
        <v>1</v>
      </c>
      <c r="DB6">
        <v>0</v>
      </c>
    </row>
    <row r="7" spans="1:106">
      <c r="A7">
        <f>ROW(Source!A32)</f>
        <v>32</v>
      </c>
      <c r="B7">
        <v>38216760</v>
      </c>
      <c r="C7">
        <v>38220459</v>
      </c>
      <c r="D7">
        <v>36803258</v>
      </c>
      <c r="E7">
        <v>1</v>
      </c>
      <c r="F7">
        <v>1</v>
      </c>
      <c r="G7">
        <v>1</v>
      </c>
      <c r="H7">
        <v>3</v>
      </c>
      <c r="I7" t="s">
        <v>291</v>
      </c>
      <c r="J7" t="s">
        <v>292</v>
      </c>
      <c r="K7" t="s">
        <v>293</v>
      </c>
      <c r="L7">
        <v>1346</v>
      </c>
      <c r="N7">
        <v>1009</v>
      </c>
      <c r="O7" t="s">
        <v>294</v>
      </c>
      <c r="P7" t="s">
        <v>294</v>
      </c>
      <c r="Q7">
        <v>1</v>
      </c>
      <c r="W7">
        <v>0</v>
      </c>
      <c r="X7">
        <v>586013393</v>
      </c>
      <c r="Y7">
        <v>1.75</v>
      </c>
      <c r="AA7">
        <v>10.57</v>
      </c>
      <c r="AB7">
        <v>0</v>
      </c>
      <c r="AC7">
        <v>0</v>
      </c>
      <c r="AD7">
        <v>0</v>
      </c>
      <c r="AE7">
        <v>10.57</v>
      </c>
      <c r="AF7">
        <v>0</v>
      </c>
      <c r="AG7">
        <v>0</v>
      </c>
      <c r="AH7">
        <v>0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3</v>
      </c>
      <c r="AT7">
        <v>1.75</v>
      </c>
      <c r="AU7" t="s">
        <v>3</v>
      </c>
      <c r="AV7">
        <v>0</v>
      </c>
      <c r="AW7">
        <v>2</v>
      </c>
      <c r="AX7">
        <v>38220478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Y7*Source!I32</f>
        <v>0.12250000000000001</v>
      </c>
      <c r="CY7">
        <f t="shared" si="0"/>
        <v>10.57</v>
      </c>
      <c r="CZ7">
        <f t="shared" si="1"/>
        <v>10.57</v>
      </c>
      <c r="DA7">
        <f t="shared" si="2"/>
        <v>1</v>
      </c>
      <c r="DB7">
        <v>0</v>
      </c>
    </row>
    <row r="8" spans="1:106">
      <c r="A8">
        <f>ROW(Source!A32)</f>
        <v>32</v>
      </c>
      <c r="B8">
        <v>38216760</v>
      </c>
      <c r="C8">
        <v>38220459</v>
      </c>
      <c r="D8">
        <v>36804580</v>
      </c>
      <c r="E8">
        <v>1</v>
      </c>
      <c r="F8">
        <v>1</v>
      </c>
      <c r="G8">
        <v>1</v>
      </c>
      <c r="H8">
        <v>3</v>
      </c>
      <c r="I8" t="s">
        <v>295</v>
      </c>
      <c r="J8" t="s">
        <v>296</v>
      </c>
      <c r="K8" t="s">
        <v>297</v>
      </c>
      <c r="L8">
        <v>1355</v>
      </c>
      <c r="N8">
        <v>1010</v>
      </c>
      <c r="O8" t="s">
        <v>129</v>
      </c>
      <c r="P8" t="s">
        <v>129</v>
      </c>
      <c r="Q8">
        <v>100</v>
      </c>
      <c r="W8">
        <v>0</v>
      </c>
      <c r="X8">
        <v>1794244060</v>
      </c>
      <c r="Y8">
        <v>1</v>
      </c>
      <c r="AA8">
        <v>86</v>
      </c>
      <c r="AB8">
        <v>0</v>
      </c>
      <c r="AC8">
        <v>0</v>
      </c>
      <c r="AD8">
        <v>0</v>
      </c>
      <c r="AE8">
        <v>86</v>
      </c>
      <c r="AF8">
        <v>0</v>
      </c>
      <c r="AG8">
        <v>0</v>
      </c>
      <c r="AH8">
        <v>0</v>
      </c>
      <c r="AI8">
        <v>1</v>
      </c>
      <c r="AJ8">
        <v>1</v>
      </c>
      <c r="AK8">
        <v>1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3</v>
      </c>
      <c r="AT8">
        <v>1</v>
      </c>
      <c r="AU8" t="s">
        <v>3</v>
      </c>
      <c r="AV8">
        <v>0</v>
      </c>
      <c r="AW8">
        <v>2</v>
      </c>
      <c r="AX8">
        <v>38220479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Y8*Source!I32</f>
        <v>7.0000000000000007E-2</v>
      </c>
      <c r="CY8">
        <f t="shared" si="0"/>
        <v>86</v>
      </c>
      <c r="CZ8">
        <f t="shared" si="1"/>
        <v>86</v>
      </c>
      <c r="DA8">
        <f t="shared" si="2"/>
        <v>1</v>
      </c>
      <c r="DB8">
        <v>0</v>
      </c>
    </row>
    <row r="9" spans="1:106">
      <c r="A9">
        <f>ROW(Source!A32)</f>
        <v>32</v>
      </c>
      <c r="B9">
        <v>38216760</v>
      </c>
      <c r="C9">
        <v>38220459</v>
      </c>
      <c r="D9">
        <v>36804714</v>
      </c>
      <c r="E9">
        <v>1</v>
      </c>
      <c r="F9">
        <v>1</v>
      </c>
      <c r="G9">
        <v>1</v>
      </c>
      <c r="H9">
        <v>3</v>
      </c>
      <c r="I9" t="s">
        <v>298</v>
      </c>
      <c r="J9" t="s">
        <v>299</v>
      </c>
      <c r="K9" t="s">
        <v>300</v>
      </c>
      <c r="L9">
        <v>1358</v>
      </c>
      <c r="N9">
        <v>1010</v>
      </c>
      <c r="O9" t="s">
        <v>301</v>
      </c>
      <c r="P9" t="s">
        <v>301</v>
      </c>
      <c r="Q9">
        <v>10</v>
      </c>
      <c r="W9">
        <v>0</v>
      </c>
      <c r="X9">
        <v>1598978551</v>
      </c>
      <c r="Y9">
        <v>5</v>
      </c>
      <c r="AA9">
        <v>11.89</v>
      </c>
      <c r="AB9">
        <v>0</v>
      </c>
      <c r="AC9">
        <v>0</v>
      </c>
      <c r="AD9">
        <v>0</v>
      </c>
      <c r="AE9">
        <v>11.89</v>
      </c>
      <c r="AF9">
        <v>0</v>
      </c>
      <c r="AG9">
        <v>0</v>
      </c>
      <c r="AH9">
        <v>0</v>
      </c>
      <c r="AI9">
        <v>1</v>
      </c>
      <c r="AJ9">
        <v>1</v>
      </c>
      <c r="AK9">
        <v>1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S9" t="s">
        <v>3</v>
      </c>
      <c r="AT9">
        <v>5</v>
      </c>
      <c r="AU9" t="s">
        <v>3</v>
      </c>
      <c r="AV9">
        <v>0</v>
      </c>
      <c r="AW9">
        <v>2</v>
      </c>
      <c r="AX9">
        <v>38220480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Y9*Source!I32</f>
        <v>0.35000000000000003</v>
      </c>
      <c r="CY9">
        <f t="shared" si="0"/>
        <v>11.89</v>
      </c>
      <c r="CZ9">
        <f t="shared" si="1"/>
        <v>11.89</v>
      </c>
      <c r="DA9">
        <f t="shared" si="2"/>
        <v>1</v>
      </c>
      <c r="DB9">
        <v>0</v>
      </c>
    </row>
    <row r="10" spans="1:106">
      <c r="A10">
        <f>ROW(Source!A32)</f>
        <v>32</v>
      </c>
      <c r="B10">
        <v>38216760</v>
      </c>
      <c r="C10">
        <v>38220459</v>
      </c>
      <c r="D10">
        <v>36804944</v>
      </c>
      <c r="E10">
        <v>1</v>
      </c>
      <c r="F10">
        <v>1</v>
      </c>
      <c r="G10">
        <v>1</v>
      </c>
      <c r="H10">
        <v>3</v>
      </c>
      <c r="I10" t="s">
        <v>302</v>
      </c>
      <c r="J10" t="s">
        <v>303</v>
      </c>
      <c r="K10" t="s">
        <v>304</v>
      </c>
      <c r="L10">
        <v>1348</v>
      </c>
      <c r="N10">
        <v>1009</v>
      </c>
      <c r="O10" t="s">
        <v>150</v>
      </c>
      <c r="P10" t="s">
        <v>150</v>
      </c>
      <c r="Q10">
        <v>1000</v>
      </c>
      <c r="W10">
        <v>0</v>
      </c>
      <c r="X10">
        <v>-1755229539</v>
      </c>
      <c r="Y10">
        <v>3.6999999999999999E-4</v>
      </c>
      <c r="AA10">
        <v>12430</v>
      </c>
      <c r="AB10">
        <v>0</v>
      </c>
      <c r="AC10">
        <v>0</v>
      </c>
      <c r="AD10">
        <v>0</v>
      </c>
      <c r="AE10">
        <v>12430</v>
      </c>
      <c r="AF10">
        <v>0</v>
      </c>
      <c r="AG10">
        <v>0</v>
      </c>
      <c r="AH10">
        <v>0</v>
      </c>
      <c r="AI10">
        <v>1</v>
      </c>
      <c r="AJ10">
        <v>1</v>
      </c>
      <c r="AK10">
        <v>1</v>
      </c>
      <c r="AL10">
        <v>1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3</v>
      </c>
      <c r="AT10">
        <v>3.6999999999999999E-4</v>
      </c>
      <c r="AU10" t="s">
        <v>3</v>
      </c>
      <c r="AV10">
        <v>0</v>
      </c>
      <c r="AW10">
        <v>2</v>
      </c>
      <c r="AX10">
        <v>38220481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Y10*Source!I32</f>
        <v>2.5900000000000003E-5</v>
      </c>
      <c r="CY10">
        <f t="shared" si="0"/>
        <v>12430</v>
      </c>
      <c r="CZ10">
        <f t="shared" si="1"/>
        <v>12430</v>
      </c>
      <c r="DA10">
        <f t="shared" si="2"/>
        <v>1</v>
      </c>
      <c r="DB10">
        <v>0</v>
      </c>
    </row>
    <row r="11" spans="1:106">
      <c r="A11">
        <f>ROW(Source!A32)</f>
        <v>32</v>
      </c>
      <c r="B11">
        <v>38216760</v>
      </c>
      <c r="C11">
        <v>38220459</v>
      </c>
      <c r="D11">
        <v>36838317</v>
      </c>
      <c r="E11">
        <v>1</v>
      </c>
      <c r="F11">
        <v>1</v>
      </c>
      <c r="G11">
        <v>1</v>
      </c>
      <c r="H11">
        <v>3</v>
      </c>
      <c r="I11" t="s">
        <v>305</v>
      </c>
      <c r="J11" t="s">
        <v>306</v>
      </c>
      <c r="K11" t="s">
        <v>307</v>
      </c>
      <c r="L11">
        <v>1346</v>
      </c>
      <c r="N11">
        <v>1009</v>
      </c>
      <c r="O11" t="s">
        <v>294</v>
      </c>
      <c r="P11" t="s">
        <v>294</v>
      </c>
      <c r="Q11">
        <v>1</v>
      </c>
      <c r="W11">
        <v>0</v>
      </c>
      <c r="X11">
        <v>210558753</v>
      </c>
      <c r="Y11">
        <v>0.4</v>
      </c>
      <c r="AA11">
        <v>28.6</v>
      </c>
      <c r="AB11">
        <v>0</v>
      </c>
      <c r="AC11">
        <v>0</v>
      </c>
      <c r="AD11">
        <v>0</v>
      </c>
      <c r="AE11">
        <v>28.6</v>
      </c>
      <c r="AF11">
        <v>0</v>
      </c>
      <c r="AG11">
        <v>0</v>
      </c>
      <c r="AH11">
        <v>0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S11" t="s">
        <v>3</v>
      </c>
      <c r="AT11">
        <v>0.4</v>
      </c>
      <c r="AU11" t="s">
        <v>3</v>
      </c>
      <c r="AV11">
        <v>0</v>
      </c>
      <c r="AW11">
        <v>2</v>
      </c>
      <c r="AX11">
        <v>38220482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Y11*Source!I32</f>
        <v>2.8000000000000004E-2</v>
      </c>
      <c r="CY11">
        <f t="shared" si="0"/>
        <v>28.6</v>
      </c>
      <c r="CZ11">
        <f t="shared" si="1"/>
        <v>28.6</v>
      </c>
      <c r="DA11">
        <f t="shared" si="2"/>
        <v>1</v>
      </c>
      <c r="DB11">
        <v>0</v>
      </c>
    </row>
    <row r="12" spans="1:106">
      <c r="A12">
        <f>ROW(Source!A32)</f>
        <v>32</v>
      </c>
      <c r="B12">
        <v>38216760</v>
      </c>
      <c r="C12">
        <v>38220459</v>
      </c>
      <c r="D12">
        <v>36799065</v>
      </c>
      <c r="E12">
        <v>17</v>
      </c>
      <c r="F12">
        <v>1</v>
      </c>
      <c r="G12">
        <v>1</v>
      </c>
      <c r="H12">
        <v>3</v>
      </c>
      <c r="I12" t="s">
        <v>308</v>
      </c>
      <c r="J12" t="s">
        <v>3</v>
      </c>
      <c r="K12" t="s">
        <v>309</v>
      </c>
      <c r="L12">
        <v>1374</v>
      </c>
      <c r="N12">
        <v>1013</v>
      </c>
      <c r="O12" t="s">
        <v>310</v>
      </c>
      <c r="P12" t="s">
        <v>310</v>
      </c>
      <c r="Q12">
        <v>1</v>
      </c>
      <c r="W12">
        <v>0</v>
      </c>
      <c r="X12">
        <v>-1731369543</v>
      </c>
      <c r="Y12">
        <v>7.76</v>
      </c>
      <c r="AA12">
        <v>1</v>
      </c>
      <c r="AB12">
        <v>0</v>
      </c>
      <c r="AC12">
        <v>0</v>
      </c>
      <c r="AD12">
        <v>0</v>
      </c>
      <c r="AE12">
        <v>1</v>
      </c>
      <c r="AF12">
        <v>0</v>
      </c>
      <c r="AG12">
        <v>0</v>
      </c>
      <c r="AH12">
        <v>0</v>
      </c>
      <c r="AI12">
        <v>1</v>
      </c>
      <c r="AJ12">
        <v>1</v>
      </c>
      <c r="AK12">
        <v>1</v>
      </c>
      <c r="AL12">
        <v>1</v>
      </c>
      <c r="AN12">
        <v>0</v>
      </c>
      <c r="AO12">
        <v>1</v>
      </c>
      <c r="AP12">
        <v>0</v>
      </c>
      <c r="AQ12">
        <v>0</v>
      </c>
      <c r="AR12">
        <v>0</v>
      </c>
      <c r="AS12" t="s">
        <v>3</v>
      </c>
      <c r="AT12">
        <v>7.76</v>
      </c>
      <c r="AU12" t="s">
        <v>3</v>
      </c>
      <c r="AV12">
        <v>0</v>
      </c>
      <c r="AW12">
        <v>2</v>
      </c>
      <c r="AX12">
        <v>38220483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Y12*Source!I32</f>
        <v>0.54320000000000002</v>
      </c>
      <c r="CY12">
        <f t="shared" si="0"/>
        <v>1</v>
      </c>
      <c r="CZ12">
        <f t="shared" si="1"/>
        <v>1</v>
      </c>
      <c r="DA12">
        <f t="shared" si="2"/>
        <v>1</v>
      </c>
      <c r="DB12">
        <v>0</v>
      </c>
    </row>
    <row r="13" spans="1:106">
      <c r="A13">
        <f>ROW(Source!A33)</f>
        <v>33</v>
      </c>
      <c r="B13">
        <v>38216760</v>
      </c>
      <c r="C13">
        <v>38220484</v>
      </c>
      <c r="D13">
        <v>37070202</v>
      </c>
      <c r="E13">
        <v>1</v>
      </c>
      <c r="F13">
        <v>1</v>
      </c>
      <c r="G13">
        <v>1</v>
      </c>
      <c r="H13">
        <v>1</v>
      </c>
      <c r="I13" t="s">
        <v>311</v>
      </c>
      <c r="J13" t="s">
        <v>3</v>
      </c>
      <c r="K13" t="s">
        <v>312</v>
      </c>
      <c r="L13">
        <v>1191</v>
      </c>
      <c r="N13">
        <v>1013</v>
      </c>
      <c r="O13" t="s">
        <v>275</v>
      </c>
      <c r="P13" t="s">
        <v>275</v>
      </c>
      <c r="Q13">
        <v>1</v>
      </c>
      <c r="W13">
        <v>0</v>
      </c>
      <c r="X13">
        <v>1983201532</v>
      </c>
      <c r="Y13">
        <v>1.56</v>
      </c>
      <c r="AA13">
        <v>0</v>
      </c>
      <c r="AB13">
        <v>0</v>
      </c>
      <c r="AC13">
        <v>0</v>
      </c>
      <c r="AD13">
        <v>9.51</v>
      </c>
      <c r="AE13">
        <v>0</v>
      </c>
      <c r="AF13">
        <v>0</v>
      </c>
      <c r="AG13">
        <v>0</v>
      </c>
      <c r="AH13">
        <v>9.51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3</v>
      </c>
      <c r="AT13">
        <v>1.56</v>
      </c>
      <c r="AU13" t="s">
        <v>3</v>
      </c>
      <c r="AV13">
        <v>1</v>
      </c>
      <c r="AW13">
        <v>2</v>
      </c>
      <c r="AX13">
        <v>38220499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Y13*Source!I33</f>
        <v>3.12</v>
      </c>
      <c r="CY13">
        <f>AD13</f>
        <v>9.51</v>
      </c>
      <c r="CZ13">
        <f>AH13</f>
        <v>9.51</v>
      </c>
      <c r="DA13">
        <f>AL13</f>
        <v>1</v>
      </c>
      <c r="DB13">
        <v>0</v>
      </c>
    </row>
    <row r="14" spans="1:106">
      <c r="A14">
        <f>ROW(Source!A33)</f>
        <v>33</v>
      </c>
      <c r="B14">
        <v>38216760</v>
      </c>
      <c r="C14">
        <v>38220484</v>
      </c>
      <c r="D14">
        <v>36883858</v>
      </c>
      <c r="E14">
        <v>1</v>
      </c>
      <c r="F14">
        <v>1</v>
      </c>
      <c r="G14">
        <v>1</v>
      </c>
      <c r="H14">
        <v>2</v>
      </c>
      <c r="I14" t="s">
        <v>285</v>
      </c>
      <c r="J14" t="s">
        <v>286</v>
      </c>
      <c r="K14" t="s">
        <v>287</v>
      </c>
      <c r="L14">
        <v>1368</v>
      </c>
      <c r="N14">
        <v>1011</v>
      </c>
      <c r="O14" t="s">
        <v>281</v>
      </c>
      <c r="P14" t="s">
        <v>281</v>
      </c>
      <c r="Q14">
        <v>1</v>
      </c>
      <c r="W14">
        <v>0</v>
      </c>
      <c r="X14">
        <v>-353815937</v>
      </c>
      <c r="Y14">
        <v>0.13</v>
      </c>
      <c r="AA14">
        <v>0</v>
      </c>
      <c r="AB14">
        <v>8.1</v>
      </c>
      <c r="AC14">
        <v>0</v>
      </c>
      <c r="AD14">
        <v>0</v>
      </c>
      <c r="AE14">
        <v>0</v>
      </c>
      <c r="AF14">
        <v>8.1</v>
      </c>
      <c r="AG14">
        <v>0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3</v>
      </c>
      <c r="AT14">
        <v>0.13</v>
      </c>
      <c r="AU14" t="s">
        <v>3</v>
      </c>
      <c r="AV14">
        <v>0</v>
      </c>
      <c r="AW14">
        <v>2</v>
      </c>
      <c r="AX14">
        <v>38220500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Y14*Source!I33</f>
        <v>0.26</v>
      </c>
      <c r="CY14">
        <f>AB14</f>
        <v>8.1</v>
      </c>
      <c r="CZ14">
        <f>AF14</f>
        <v>8.1</v>
      </c>
      <c r="DA14">
        <f>AJ14</f>
        <v>1</v>
      </c>
      <c r="DB14">
        <v>0</v>
      </c>
    </row>
    <row r="15" spans="1:106">
      <c r="A15">
        <f>ROW(Source!A33)</f>
        <v>33</v>
      </c>
      <c r="B15">
        <v>38216760</v>
      </c>
      <c r="C15">
        <v>38220484</v>
      </c>
      <c r="D15">
        <v>36800043</v>
      </c>
      <c r="E15">
        <v>1</v>
      </c>
      <c r="F15">
        <v>1</v>
      </c>
      <c r="G15">
        <v>1</v>
      </c>
      <c r="H15">
        <v>3</v>
      </c>
      <c r="I15" t="s">
        <v>313</v>
      </c>
      <c r="J15" t="s">
        <v>314</v>
      </c>
      <c r="K15" t="s">
        <v>315</v>
      </c>
      <c r="L15">
        <v>1346</v>
      </c>
      <c r="N15">
        <v>1009</v>
      </c>
      <c r="O15" t="s">
        <v>294</v>
      </c>
      <c r="P15" t="s">
        <v>294</v>
      </c>
      <c r="Q15">
        <v>1</v>
      </c>
      <c r="W15">
        <v>0</v>
      </c>
      <c r="X15">
        <v>618806536</v>
      </c>
      <c r="Y15">
        <v>6.0000000000000001E-3</v>
      </c>
      <c r="AA15">
        <v>44.97</v>
      </c>
      <c r="AB15">
        <v>0</v>
      </c>
      <c r="AC15">
        <v>0</v>
      </c>
      <c r="AD15">
        <v>0</v>
      </c>
      <c r="AE15">
        <v>44.97</v>
      </c>
      <c r="AF15">
        <v>0</v>
      </c>
      <c r="AG15">
        <v>0</v>
      </c>
      <c r="AH15">
        <v>0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3</v>
      </c>
      <c r="AT15">
        <v>6.0000000000000001E-3</v>
      </c>
      <c r="AU15" t="s">
        <v>3</v>
      </c>
      <c r="AV15">
        <v>0</v>
      </c>
      <c r="AW15">
        <v>2</v>
      </c>
      <c r="AX15">
        <v>38220501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Y15*Source!I33</f>
        <v>1.2E-2</v>
      </c>
      <c r="CY15">
        <f t="shared" ref="CY15:CY26" si="3">AA15</f>
        <v>44.97</v>
      </c>
      <c r="CZ15">
        <f t="shared" ref="CZ15:CZ26" si="4">AE15</f>
        <v>44.97</v>
      </c>
      <c r="DA15">
        <f t="shared" ref="DA15:DA26" si="5">AI15</f>
        <v>1</v>
      </c>
      <c r="DB15">
        <v>0</v>
      </c>
    </row>
    <row r="16" spans="1:106">
      <c r="A16">
        <f>ROW(Source!A33)</f>
        <v>33</v>
      </c>
      <c r="B16">
        <v>38216760</v>
      </c>
      <c r="C16">
        <v>38220484</v>
      </c>
      <c r="D16">
        <v>36801775</v>
      </c>
      <c r="E16">
        <v>1</v>
      </c>
      <c r="F16">
        <v>1</v>
      </c>
      <c r="G16">
        <v>1</v>
      </c>
      <c r="H16">
        <v>3</v>
      </c>
      <c r="I16" t="s">
        <v>316</v>
      </c>
      <c r="J16" t="s">
        <v>317</v>
      </c>
      <c r="K16" t="s">
        <v>318</v>
      </c>
      <c r="L16">
        <v>1346</v>
      </c>
      <c r="N16">
        <v>1009</v>
      </c>
      <c r="O16" t="s">
        <v>294</v>
      </c>
      <c r="P16" t="s">
        <v>294</v>
      </c>
      <c r="Q16">
        <v>1</v>
      </c>
      <c r="W16">
        <v>0</v>
      </c>
      <c r="X16">
        <v>56922527</v>
      </c>
      <c r="Y16">
        <v>1E-3</v>
      </c>
      <c r="AA16">
        <v>11.5</v>
      </c>
      <c r="AB16">
        <v>0</v>
      </c>
      <c r="AC16">
        <v>0</v>
      </c>
      <c r="AD16">
        <v>0</v>
      </c>
      <c r="AE16">
        <v>11.5</v>
      </c>
      <c r="AF16">
        <v>0</v>
      </c>
      <c r="AG16">
        <v>0</v>
      </c>
      <c r="AH16">
        <v>0</v>
      </c>
      <c r="AI16">
        <v>1</v>
      </c>
      <c r="AJ16">
        <v>1</v>
      </c>
      <c r="AK16">
        <v>1</v>
      </c>
      <c r="AL16">
        <v>1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3</v>
      </c>
      <c r="AT16">
        <v>1E-3</v>
      </c>
      <c r="AU16" t="s">
        <v>3</v>
      </c>
      <c r="AV16">
        <v>0</v>
      </c>
      <c r="AW16">
        <v>2</v>
      </c>
      <c r="AX16">
        <v>38220502</v>
      </c>
      <c r="AY16">
        <v>1</v>
      </c>
      <c r="AZ16">
        <v>0</v>
      </c>
      <c r="BA16">
        <v>16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Y16*Source!I33</f>
        <v>2E-3</v>
      </c>
      <c r="CY16">
        <f t="shared" si="3"/>
        <v>11.5</v>
      </c>
      <c r="CZ16">
        <f t="shared" si="4"/>
        <v>11.5</v>
      </c>
      <c r="DA16">
        <f t="shared" si="5"/>
        <v>1</v>
      </c>
      <c r="DB16">
        <v>0</v>
      </c>
    </row>
    <row r="17" spans="1:106">
      <c r="A17">
        <f>ROW(Source!A33)</f>
        <v>33</v>
      </c>
      <c r="B17">
        <v>38216760</v>
      </c>
      <c r="C17">
        <v>38220484</v>
      </c>
      <c r="D17">
        <v>36802094</v>
      </c>
      <c r="E17">
        <v>1</v>
      </c>
      <c r="F17">
        <v>1</v>
      </c>
      <c r="G17">
        <v>1</v>
      </c>
      <c r="H17">
        <v>3</v>
      </c>
      <c r="I17" t="s">
        <v>319</v>
      </c>
      <c r="J17" t="s">
        <v>320</v>
      </c>
      <c r="K17" t="s">
        <v>321</v>
      </c>
      <c r="L17">
        <v>1346</v>
      </c>
      <c r="N17">
        <v>1009</v>
      </c>
      <c r="O17" t="s">
        <v>294</v>
      </c>
      <c r="P17" t="s">
        <v>294</v>
      </c>
      <c r="Q17">
        <v>1</v>
      </c>
      <c r="W17">
        <v>0</v>
      </c>
      <c r="X17">
        <v>-1088866022</v>
      </c>
      <c r="Y17">
        <v>1.2E-2</v>
      </c>
      <c r="AA17">
        <v>30.4</v>
      </c>
      <c r="AB17">
        <v>0</v>
      </c>
      <c r="AC17">
        <v>0</v>
      </c>
      <c r="AD17">
        <v>0</v>
      </c>
      <c r="AE17">
        <v>30.4</v>
      </c>
      <c r="AF17">
        <v>0</v>
      </c>
      <c r="AG17">
        <v>0</v>
      </c>
      <c r="AH17">
        <v>0</v>
      </c>
      <c r="AI17">
        <v>1</v>
      </c>
      <c r="AJ17">
        <v>1</v>
      </c>
      <c r="AK17">
        <v>1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S17" t="s">
        <v>3</v>
      </c>
      <c r="AT17">
        <v>1.2E-2</v>
      </c>
      <c r="AU17" t="s">
        <v>3</v>
      </c>
      <c r="AV17">
        <v>0</v>
      </c>
      <c r="AW17">
        <v>2</v>
      </c>
      <c r="AX17">
        <v>38220503</v>
      </c>
      <c r="AY17">
        <v>1</v>
      </c>
      <c r="AZ17">
        <v>0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Y17*Source!I33</f>
        <v>2.4E-2</v>
      </c>
      <c r="CY17">
        <f t="shared" si="3"/>
        <v>30.4</v>
      </c>
      <c r="CZ17">
        <f t="shared" si="4"/>
        <v>30.4</v>
      </c>
      <c r="DA17">
        <f t="shared" si="5"/>
        <v>1</v>
      </c>
      <c r="DB17">
        <v>0</v>
      </c>
    </row>
    <row r="18" spans="1:106">
      <c r="A18">
        <f>ROW(Source!A33)</f>
        <v>33</v>
      </c>
      <c r="B18">
        <v>38216760</v>
      </c>
      <c r="C18">
        <v>38220484</v>
      </c>
      <c r="D18">
        <v>36803258</v>
      </c>
      <c r="E18">
        <v>1</v>
      </c>
      <c r="F18">
        <v>1</v>
      </c>
      <c r="G18">
        <v>1</v>
      </c>
      <c r="H18">
        <v>3</v>
      </c>
      <c r="I18" t="s">
        <v>291</v>
      </c>
      <c r="J18" t="s">
        <v>292</v>
      </c>
      <c r="K18" t="s">
        <v>293</v>
      </c>
      <c r="L18">
        <v>1346</v>
      </c>
      <c r="N18">
        <v>1009</v>
      </c>
      <c r="O18" t="s">
        <v>294</v>
      </c>
      <c r="P18" t="s">
        <v>294</v>
      </c>
      <c r="Q18">
        <v>1</v>
      </c>
      <c r="W18">
        <v>0</v>
      </c>
      <c r="X18">
        <v>586013393</v>
      </c>
      <c r="Y18">
        <v>7.0000000000000007E-2</v>
      </c>
      <c r="AA18">
        <v>10.57</v>
      </c>
      <c r="AB18">
        <v>0</v>
      </c>
      <c r="AC18">
        <v>0</v>
      </c>
      <c r="AD18">
        <v>0</v>
      </c>
      <c r="AE18">
        <v>10.57</v>
      </c>
      <c r="AF18">
        <v>0</v>
      </c>
      <c r="AG18">
        <v>0</v>
      </c>
      <c r="AH18">
        <v>0</v>
      </c>
      <c r="AI18">
        <v>1</v>
      </c>
      <c r="AJ18">
        <v>1</v>
      </c>
      <c r="AK18">
        <v>1</v>
      </c>
      <c r="AL18">
        <v>1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3</v>
      </c>
      <c r="AT18">
        <v>7.0000000000000007E-2</v>
      </c>
      <c r="AU18" t="s">
        <v>3</v>
      </c>
      <c r="AV18">
        <v>0</v>
      </c>
      <c r="AW18">
        <v>2</v>
      </c>
      <c r="AX18">
        <v>38220504</v>
      </c>
      <c r="AY18">
        <v>1</v>
      </c>
      <c r="AZ18">
        <v>0</v>
      </c>
      <c r="BA18">
        <v>18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Y18*Source!I33</f>
        <v>0.14000000000000001</v>
      </c>
      <c r="CY18">
        <f t="shared" si="3"/>
        <v>10.57</v>
      </c>
      <c r="CZ18">
        <f t="shared" si="4"/>
        <v>10.57</v>
      </c>
      <c r="DA18">
        <f t="shared" si="5"/>
        <v>1</v>
      </c>
      <c r="DB18">
        <v>0</v>
      </c>
    </row>
    <row r="19" spans="1:106">
      <c r="A19">
        <f>ROW(Source!A33)</f>
        <v>33</v>
      </c>
      <c r="B19">
        <v>38216760</v>
      </c>
      <c r="C19">
        <v>38220484</v>
      </c>
      <c r="D19">
        <v>36804448</v>
      </c>
      <c r="E19">
        <v>1</v>
      </c>
      <c r="F19">
        <v>1</v>
      </c>
      <c r="G19">
        <v>1</v>
      </c>
      <c r="H19">
        <v>3</v>
      </c>
      <c r="I19" t="s">
        <v>322</v>
      </c>
      <c r="J19" t="s">
        <v>323</v>
      </c>
      <c r="K19" t="s">
        <v>324</v>
      </c>
      <c r="L19">
        <v>1346</v>
      </c>
      <c r="N19">
        <v>1009</v>
      </c>
      <c r="O19" t="s">
        <v>294</v>
      </c>
      <c r="P19" t="s">
        <v>294</v>
      </c>
      <c r="Q19">
        <v>1</v>
      </c>
      <c r="W19">
        <v>0</v>
      </c>
      <c r="X19">
        <v>103900845</v>
      </c>
      <c r="Y19">
        <v>4.9000000000000002E-2</v>
      </c>
      <c r="AA19">
        <v>9.0399999999999991</v>
      </c>
      <c r="AB19">
        <v>0</v>
      </c>
      <c r="AC19">
        <v>0</v>
      </c>
      <c r="AD19">
        <v>0</v>
      </c>
      <c r="AE19">
        <v>9.0399999999999991</v>
      </c>
      <c r="AF19">
        <v>0</v>
      </c>
      <c r="AG19">
        <v>0</v>
      </c>
      <c r="AH19">
        <v>0</v>
      </c>
      <c r="AI19">
        <v>1</v>
      </c>
      <c r="AJ19">
        <v>1</v>
      </c>
      <c r="AK19">
        <v>1</v>
      </c>
      <c r="AL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S19" t="s">
        <v>3</v>
      </c>
      <c r="AT19">
        <v>4.9000000000000002E-2</v>
      </c>
      <c r="AU19" t="s">
        <v>3</v>
      </c>
      <c r="AV19">
        <v>0</v>
      </c>
      <c r="AW19">
        <v>2</v>
      </c>
      <c r="AX19">
        <v>38220505</v>
      </c>
      <c r="AY19">
        <v>1</v>
      </c>
      <c r="AZ19">
        <v>0</v>
      </c>
      <c r="BA19">
        <v>19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Y19*Source!I33</f>
        <v>9.8000000000000004E-2</v>
      </c>
      <c r="CY19">
        <f t="shared" si="3"/>
        <v>9.0399999999999991</v>
      </c>
      <c r="CZ19">
        <f t="shared" si="4"/>
        <v>9.0399999999999991</v>
      </c>
      <c r="DA19">
        <f t="shared" si="5"/>
        <v>1</v>
      </c>
      <c r="DB19">
        <v>0</v>
      </c>
    </row>
    <row r="20" spans="1:106">
      <c r="A20">
        <f>ROW(Source!A33)</f>
        <v>33</v>
      </c>
      <c r="B20">
        <v>38216760</v>
      </c>
      <c r="C20">
        <v>38220484</v>
      </c>
      <c r="D20">
        <v>36804580</v>
      </c>
      <c r="E20">
        <v>1</v>
      </c>
      <c r="F20">
        <v>1</v>
      </c>
      <c r="G20">
        <v>1</v>
      </c>
      <c r="H20">
        <v>3</v>
      </c>
      <c r="I20" t="s">
        <v>295</v>
      </c>
      <c r="J20" t="s">
        <v>296</v>
      </c>
      <c r="K20" t="s">
        <v>297</v>
      </c>
      <c r="L20">
        <v>1355</v>
      </c>
      <c r="N20">
        <v>1010</v>
      </c>
      <c r="O20" t="s">
        <v>129</v>
      </c>
      <c r="P20" t="s">
        <v>129</v>
      </c>
      <c r="Q20">
        <v>100</v>
      </c>
      <c r="W20">
        <v>0</v>
      </c>
      <c r="X20">
        <v>1794244060</v>
      </c>
      <c r="Y20">
        <v>1.4E-2</v>
      </c>
      <c r="AA20">
        <v>86</v>
      </c>
      <c r="AB20">
        <v>0</v>
      </c>
      <c r="AC20">
        <v>0</v>
      </c>
      <c r="AD20">
        <v>0</v>
      </c>
      <c r="AE20">
        <v>86</v>
      </c>
      <c r="AF20">
        <v>0</v>
      </c>
      <c r="AG20">
        <v>0</v>
      </c>
      <c r="AH20">
        <v>0</v>
      </c>
      <c r="AI20">
        <v>1</v>
      </c>
      <c r="AJ20">
        <v>1</v>
      </c>
      <c r="AK20">
        <v>1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S20" t="s">
        <v>3</v>
      </c>
      <c r="AT20">
        <v>1.4E-2</v>
      </c>
      <c r="AU20" t="s">
        <v>3</v>
      </c>
      <c r="AV20">
        <v>0</v>
      </c>
      <c r="AW20">
        <v>2</v>
      </c>
      <c r="AX20">
        <v>38220506</v>
      </c>
      <c r="AY20">
        <v>1</v>
      </c>
      <c r="AZ20">
        <v>0</v>
      </c>
      <c r="BA20">
        <v>20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Y20*Source!I33</f>
        <v>2.8000000000000001E-2</v>
      </c>
      <c r="CY20">
        <f t="shared" si="3"/>
        <v>86</v>
      </c>
      <c r="CZ20">
        <f t="shared" si="4"/>
        <v>86</v>
      </c>
      <c r="DA20">
        <f t="shared" si="5"/>
        <v>1</v>
      </c>
      <c r="DB20">
        <v>0</v>
      </c>
    </row>
    <row r="21" spans="1:106">
      <c r="A21">
        <f>ROW(Source!A33)</f>
        <v>33</v>
      </c>
      <c r="B21">
        <v>38216760</v>
      </c>
      <c r="C21">
        <v>38220484</v>
      </c>
      <c r="D21">
        <v>36805500</v>
      </c>
      <c r="E21">
        <v>1</v>
      </c>
      <c r="F21">
        <v>1</v>
      </c>
      <c r="G21">
        <v>1</v>
      </c>
      <c r="H21">
        <v>3</v>
      </c>
      <c r="I21" t="s">
        <v>325</v>
      </c>
      <c r="J21" t="s">
        <v>326</v>
      </c>
      <c r="K21" t="s">
        <v>327</v>
      </c>
      <c r="L21">
        <v>1346</v>
      </c>
      <c r="N21">
        <v>1009</v>
      </c>
      <c r="O21" t="s">
        <v>294</v>
      </c>
      <c r="P21" t="s">
        <v>294</v>
      </c>
      <c r="Q21">
        <v>1</v>
      </c>
      <c r="W21">
        <v>0</v>
      </c>
      <c r="X21">
        <v>-856710481</v>
      </c>
      <c r="Y21">
        <v>1E-3</v>
      </c>
      <c r="AA21">
        <v>133.05000000000001</v>
      </c>
      <c r="AB21">
        <v>0</v>
      </c>
      <c r="AC21">
        <v>0</v>
      </c>
      <c r="AD21">
        <v>0</v>
      </c>
      <c r="AE21">
        <v>133.05000000000001</v>
      </c>
      <c r="AF21">
        <v>0</v>
      </c>
      <c r="AG21">
        <v>0</v>
      </c>
      <c r="AH21">
        <v>0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 t="s">
        <v>3</v>
      </c>
      <c r="AT21">
        <v>1E-3</v>
      </c>
      <c r="AU21" t="s">
        <v>3</v>
      </c>
      <c r="AV21">
        <v>0</v>
      </c>
      <c r="AW21">
        <v>2</v>
      </c>
      <c r="AX21">
        <v>38220507</v>
      </c>
      <c r="AY21">
        <v>1</v>
      </c>
      <c r="AZ21">
        <v>0</v>
      </c>
      <c r="BA21">
        <v>21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Y21*Source!I33</f>
        <v>2E-3</v>
      </c>
      <c r="CY21">
        <f t="shared" si="3"/>
        <v>133.05000000000001</v>
      </c>
      <c r="CZ21">
        <f t="shared" si="4"/>
        <v>133.05000000000001</v>
      </c>
      <c r="DA21">
        <f t="shared" si="5"/>
        <v>1</v>
      </c>
      <c r="DB21">
        <v>0</v>
      </c>
    </row>
    <row r="22" spans="1:106">
      <c r="A22">
        <f>ROW(Source!A33)</f>
        <v>33</v>
      </c>
      <c r="B22">
        <v>38216760</v>
      </c>
      <c r="C22">
        <v>38220484</v>
      </c>
      <c r="D22">
        <v>36823140</v>
      </c>
      <c r="E22">
        <v>1</v>
      </c>
      <c r="F22">
        <v>1</v>
      </c>
      <c r="G22">
        <v>1</v>
      </c>
      <c r="H22">
        <v>3</v>
      </c>
      <c r="I22" t="s">
        <v>328</v>
      </c>
      <c r="J22" t="s">
        <v>329</v>
      </c>
      <c r="K22" t="s">
        <v>330</v>
      </c>
      <c r="L22">
        <v>1348</v>
      </c>
      <c r="N22">
        <v>1009</v>
      </c>
      <c r="O22" t="s">
        <v>150</v>
      </c>
      <c r="P22" t="s">
        <v>150</v>
      </c>
      <c r="Q22">
        <v>1000</v>
      </c>
      <c r="W22">
        <v>0</v>
      </c>
      <c r="X22">
        <v>426000481</v>
      </c>
      <c r="Y22">
        <v>1E-3</v>
      </c>
      <c r="AA22">
        <v>11500</v>
      </c>
      <c r="AB22">
        <v>0</v>
      </c>
      <c r="AC22">
        <v>0</v>
      </c>
      <c r="AD22">
        <v>0</v>
      </c>
      <c r="AE22">
        <v>11500</v>
      </c>
      <c r="AF22">
        <v>0</v>
      </c>
      <c r="AG22">
        <v>0</v>
      </c>
      <c r="AH22">
        <v>0</v>
      </c>
      <c r="AI22">
        <v>1</v>
      </c>
      <c r="AJ22">
        <v>1</v>
      </c>
      <c r="AK22">
        <v>1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3</v>
      </c>
      <c r="AT22">
        <v>1E-3</v>
      </c>
      <c r="AU22" t="s">
        <v>3</v>
      </c>
      <c r="AV22">
        <v>0</v>
      </c>
      <c r="AW22">
        <v>2</v>
      </c>
      <c r="AX22">
        <v>38220508</v>
      </c>
      <c r="AY22">
        <v>1</v>
      </c>
      <c r="AZ22">
        <v>0</v>
      </c>
      <c r="BA22">
        <v>22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Y22*Source!I33</f>
        <v>2E-3</v>
      </c>
      <c r="CY22">
        <f t="shared" si="3"/>
        <v>11500</v>
      </c>
      <c r="CZ22">
        <f t="shared" si="4"/>
        <v>11500</v>
      </c>
      <c r="DA22">
        <f t="shared" si="5"/>
        <v>1</v>
      </c>
      <c r="DB22">
        <v>0</v>
      </c>
    </row>
    <row r="23" spans="1:106">
      <c r="A23">
        <f>ROW(Source!A33)</f>
        <v>33</v>
      </c>
      <c r="B23">
        <v>38216760</v>
      </c>
      <c r="C23">
        <v>38220484</v>
      </c>
      <c r="D23">
        <v>36838317</v>
      </c>
      <c r="E23">
        <v>1</v>
      </c>
      <c r="F23">
        <v>1</v>
      </c>
      <c r="G23">
        <v>1</v>
      </c>
      <c r="H23">
        <v>3</v>
      </c>
      <c r="I23" t="s">
        <v>305</v>
      </c>
      <c r="J23" t="s">
        <v>306</v>
      </c>
      <c r="K23" t="s">
        <v>307</v>
      </c>
      <c r="L23">
        <v>1346</v>
      </c>
      <c r="N23">
        <v>1009</v>
      </c>
      <c r="O23" t="s">
        <v>294</v>
      </c>
      <c r="P23" t="s">
        <v>294</v>
      </c>
      <c r="Q23">
        <v>1</v>
      </c>
      <c r="W23">
        <v>0</v>
      </c>
      <c r="X23">
        <v>210558753</v>
      </c>
      <c r="Y23">
        <v>3.5999999999999997E-2</v>
      </c>
      <c r="AA23">
        <v>28.6</v>
      </c>
      <c r="AB23">
        <v>0</v>
      </c>
      <c r="AC23">
        <v>0</v>
      </c>
      <c r="AD23">
        <v>0</v>
      </c>
      <c r="AE23">
        <v>28.6</v>
      </c>
      <c r="AF23">
        <v>0</v>
      </c>
      <c r="AG23">
        <v>0</v>
      </c>
      <c r="AH23">
        <v>0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3</v>
      </c>
      <c r="AT23">
        <v>3.5999999999999997E-2</v>
      </c>
      <c r="AU23" t="s">
        <v>3</v>
      </c>
      <c r="AV23">
        <v>0</v>
      </c>
      <c r="AW23">
        <v>2</v>
      </c>
      <c r="AX23">
        <v>38220509</v>
      </c>
      <c r="AY23">
        <v>1</v>
      </c>
      <c r="AZ23">
        <v>0</v>
      </c>
      <c r="BA23">
        <v>23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Y23*Source!I33</f>
        <v>7.1999999999999995E-2</v>
      </c>
      <c r="CY23">
        <f t="shared" si="3"/>
        <v>28.6</v>
      </c>
      <c r="CZ23">
        <f t="shared" si="4"/>
        <v>28.6</v>
      </c>
      <c r="DA23">
        <f t="shared" si="5"/>
        <v>1</v>
      </c>
      <c r="DB23">
        <v>0</v>
      </c>
    </row>
    <row r="24" spans="1:106">
      <c r="A24">
        <f>ROW(Source!A33)</f>
        <v>33</v>
      </c>
      <c r="B24">
        <v>38216760</v>
      </c>
      <c r="C24">
        <v>38220484</v>
      </c>
      <c r="D24">
        <v>36838470</v>
      </c>
      <c r="E24">
        <v>1</v>
      </c>
      <c r="F24">
        <v>1</v>
      </c>
      <c r="G24">
        <v>1</v>
      </c>
      <c r="H24">
        <v>3</v>
      </c>
      <c r="I24" t="s">
        <v>331</v>
      </c>
      <c r="J24" t="s">
        <v>332</v>
      </c>
      <c r="K24" t="s">
        <v>333</v>
      </c>
      <c r="L24">
        <v>1346</v>
      </c>
      <c r="N24">
        <v>1009</v>
      </c>
      <c r="O24" t="s">
        <v>294</v>
      </c>
      <c r="P24" t="s">
        <v>294</v>
      </c>
      <c r="Q24">
        <v>1</v>
      </c>
      <c r="W24">
        <v>0</v>
      </c>
      <c r="X24">
        <v>-1274984028</v>
      </c>
      <c r="Y24">
        <v>6.0000000000000001E-3</v>
      </c>
      <c r="AA24">
        <v>35.630000000000003</v>
      </c>
      <c r="AB24">
        <v>0</v>
      </c>
      <c r="AC24">
        <v>0</v>
      </c>
      <c r="AD24">
        <v>0</v>
      </c>
      <c r="AE24">
        <v>35.630000000000003</v>
      </c>
      <c r="AF24">
        <v>0</v>
      </c>
      <c r="AG24">
        <v>0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S24" t="s">
        <v>3</v>
      </c>
      <c r="AT24">
        <v>6.0000000000000001E-3</v>
      </c>
      <c r="AU24" t="s">
        <v>3</v>
      </c>
      <c r="AV24">
        <v>0</v>
      </c>
      <c r="AW24">
        <v>2</v>
      </c>
      <c r="AX24">
        <v>38220510</v>
      </c>
      <c r="AY24">
        <v>1</v>
      </c>
      <c r="AZ24">
        <v>0</v>
      </c>
      <c r="BA24">
        <v>24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Y24*Source!I33</f>
        <v>1.2E-2</v>
      </c>
      <c r="CY24">
        <f t="shared" si="3"/>
        <v>35.630000000000003</v>
      </c>
      <c r="CZ24">
        <f t="shared" si="4"/>
        <v>35.630000000000003</v>
      </c>
      <c r="DA24">
        <f t="shared" si="5"/>
        <v>1</v>
      </c>
      <c r="DB24">
        <v>0</v>
      </c>
    </row>
    <row r="25" spans="1:106">
      <c r="A25">
        <f>ROW(Source!A33)</f>
        <v>33</v>
      </c>
      <c r="B25">
        <v>38216760</v>
      </c>
      <c r="C25">
        <v>38220484</v>
      </c>
      <c r="D25">
        <v>36851945</v>
      </c>
      <c r="E25">
        <v>1</v>
      </c>
      <c r="F25">
        <v>1</v>
      </c>
      <c r="G25">
        <v>1</v>
      </c>
      <c r="H25">
        <v>3</v>
      </c>
      <c r="I25" t="s">
        <v>334</v>
      </c>
      <c r="J25" t="s">
        <v>335</v>
      </c>
      <c r="K25" t="s">
        <v>336</v>
      </c>
      <c r="L25">
        <v>1358</v>
      </c>
      <c r="N25">
        <v>1010</v>
      </c>
      <c r="O25" t="s">
        <v>301</v>
      </c>
      <c r="P25" t="s">
        <v>301</v>
      </c>
      <c r="Q25">
        <v>10</v>
      </c>
      <c r="W25">
        <v>0</v>
      </c>
      <c r="X25">
        <v>1386890308</v>
      </c>
      <c r="Y25">
        <v>0.1</v>
      </c>
      <c r="AA25">
        <v>39</v>
      </c>
      <c r="AB25">
        <v>0</v>
      </c>
      <c r="AC25">
        <v>0</v>
      </c>
      <c r="AD25">
        <v>0</v>
      </c>
      <c r="AE25">
        <v>39</v>
      </c>
      <c r="AF25">
        <v>0</v>
      </c>
      <c r="AG25">
        <v>0</v>
      </c>
      <c r="AH25">
        <v>0</v>
      </c>
      <c r="AI25">
        <v>1</v>
      </c>
      <c r="AJ25">
        <v>1</v>
      </c>
      <c r="AK25">
        <v>1</v>
      </c>
      <c r="AL25">
        <v>1</v>
      </c>
      <c r="AN25">
        <v>0</v>
      </c>
      <c r="AO25">
        <v>1</v>
      </c>
      <c r="AP25">
        <v>0</v>
      </c>
      <c r="AQ25">
        <v>0</v>
      </c>
      <c r="AR25">
        <v>0</v>
      </c>
      <c r="AS25" t="s">
        <v>3</v>
      </c>
      <c r="AT25">
        <v>0.1</v>
      </c>
      <c r="AU25" t="s">
        <v>3</v>
      </c>
      <c r="AV25">
        <v>0</v>
      </c>
      <c r="AW25">
        <v>2</v>
      </c>
      <c r="AX25">
        <v>38220511</v>
      </c>
      <c r="AY25">
        <v>1</v>
      </c>
      <c r="AZ25">
        <v>0</v>
      </c>
      <c r="BA25">
        <v>25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Y25*Source!I33</f>
        <v>0.2</v>
      </c>
      <c r="CY25">
        <f t="shared" si="3"/>
        <v>39</v>
      </c>
      <c r="CZ25">
        <f t="shared" si="4"/>
        <v>39</v>
      </c>
      <c r="DA25">
        <f t="shared" si="5"/>
        <v>1</v>
      </c>
      <c r="DB25">
        <v>0</v>
      </c>
    </row>
    <row r="26" spans="1:106">
      <c r="A26">
        <f>ROW(Source!A33)</f>
        <v>33</v>
      </c>
      <c r="B26">
        <v>38216760</v>
      </c>
      <c r="C26">
        <v>38220484</v>
      </c>
      <c r="D26">
        <v>36799065</v>
      </c>
      <c r="E26">
        <v>17</v>
      </c>
      <c r="F26">
        <v>1</v>
      </c>
      <c r="G26">
        <v>1</v>
      </c>
      <c r="H26">
        <v>3</v>
      </c>
      <c r="I26" t="s">
        <v>308</v>
      </c>
      <c r="J26" t="s">
        <v>3</v>
      </c>
      <c r="K26" t="s">
        <v>309</v>
      </c>
      <c r="L26">
        <v>1374</v>
      </c>
      <c r="N26">
        <v>1013</v>
      </c>
      <c r="O26" t="s">
        <v>310</v>
      </c>
      <c r="P26" t="s">
        <v>310</v>
      </c>
      <c r="Q26">
        <v>1</v>
      </c>
      <c r="W26">
        <v>0</v>
      </c>
      <c r="X26">
        <v>-1731369543</v>
      </c>
      <c r="Y26">
        <v>0.3</v>
      </c>
      <c r="AA26">
        <v>1</v>
      </c>
      <c r="AB26">
        <v>0</v>
      </c>
      <c r="AC26">
        <v>0</v>
      </c>
      <c r="AD26">
        <v>0</v>
      </c>
      <c r="AE26">
        <v>1</v>
      </c>
      <c r="AF26">
        <v>0</v>
      </c>
      <c r="AG26">
        <v>0</v>
      </c>
      <c r="AH26">
        <v>0</v>
      </c>
      <c r="AI26">
        <v>1</v>
      </c>
      <c r="AJ26">
        <v>1</v>
      </c>
      <c r="AK26">
        <v>1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S26" t="s">
        <v>3</v>
      </c>
      <c r="AT26">
        <v>0.3</v>
      </c>
      <c r="AU26" t="s">
        <v>3</v>
      </c>
      <c r="AV26">
        <v>0</v>
      </c>
      <c r="AW26">
        <v>2</v>
      </c>
      <c r="AX26">
        <v>38220512</v>
      </c>
      <c r="AY26">
        <v>1</v>
      </c>
      <c r="AZ26">
        <v>0</v>
      </c>
      <c r="BA26">
        <v>26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Y26*Source!I33</f>
        <v>0.6</v>
      </c>
      <c r="CY26">
        <f t="shared" si="3"/>
        <v>1</v>
      </c>
      <c r="CZ26">
        <f t="shared" si="4"/>
        <v>1</v>
      </c>
      <c r="DA26">
        <f t="shared" si="5"/>
        <v>1</v>
      </c>
      <c r="DB26">
        <v>0</v>
      </c>
    </row>
    <row r="27" spans="1:106">
      <c r="A27">
        <f>ROW(Source!A34)</f>
        <v>34</v>
      </c>
      <c r="B27">
        <v>38216760</v>
      </c>
      <c r="C27">
        <v>38220513</v>
      </c>
      <c r="D27">
        <v>37080781</v>
      </c>
      <c r="E27">
        <v>1</v>
      </c>
      <c r="F27">
        <v>1</v>
      </c>
      <c r="G27">
        <v>1</v>
      </c>
      <c r="H27">
        <v>1</v>
      </c>
      <c r="I27" t="s">
        <v>337</v>
      </c>
      <c r="J27" t="s">
        <v>3</v>
      </c>
      <c r="K27" t="s">
        <v>338</v>
      </c>
      <c r="L27">
        <v>1191</v>
      </c>
      <c r="N27">
        <v>1013</v>
      </c>
      <c r="O27" t="s">
        <v>275</v>
      </c>
      <c r="P27" t="s">
        <v>275</v>
      </c>
      <c r="Q27">
        <v>1</v>
      </c>
      <c r="W27">
        <v>0</v>
      </c>
      <c r="X27">
        <v>912892513</v>
      </c>
      <c r="Y27">
        <v>0.28000000000000003</v>
      </c>
      <c r="AA27">
        <v>0</v>
      </c>
      <c r="AB27">
        <v>0</v>
      </c>
      <c r="AC27">
        <v>0</v>
      </c>
      <c r="AD27">
        <v>9.92</v>
      </c>
      <c r="AE27">
        <v>0</v>
      </c>
      <c r="AF27">
        <v>0</v>
      </c>
      <c r="AG27">
        <v>0</v>
      </c>
      <c r="AH27">
        <v>9.92</v>
      </c>
      <c r="AI27">
        <v>1</v>
      </c>
      <c r="AJ27">
        <v>1</v>
      </c>
      <c r="AK27">
        <v>1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S27" t="s">
        <v>3</v>
      </c>
      <c r="AT27">
        <v>0.28000000000000003</v>
      </c>
      <c r="AU27" t="s">
        <v>3</v>
      </c>
      <c r="AV27">
        <v>1</v>
      </c>
      <c r="AW27">
        <v>2</v>
      </c>
      <c r="AX27">
        <v>38220520</v>
      </c>
      <c r="AY27">
        <v>1</v>
      </c>
      <c r="AZ27">
        <v>0</v>
      </c>
      <c r="BA27">
        <v>27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Y27*Source!I34</f>
        <v>0.28000000000000003</v>
      </c>
      <c r="CY27">
        <f>AD27</f>
        <v>9.92</v>
      </c>
      <c r="CZ27">
        <f>AH27</f>
        <v>9.92</v>
      </c>
      <c r="DA27">
        <f>AL27</f>
        <v>1</v>
      </c>
      <c r="DB27">
        <v>0</v>
      </c>
    </row>
    <row r="28" spans="1:106">
      <c r="A28">
        <f>ROW(Source!A34)</f>
        <v>34</v>
      </c>
      <c r="B28">
        <v>38216760</v>
      </c>
      <c r="C28">
        <v>38220513</v>
      </c>
      <c r="D28">
        <v>37064876</v>
      </c>
      <c r="E28">
        <v>1</v>
      </c>
      <c r="F28">
        <v>1</v>
      </c>
      <c r="G28">
        <v>1</v>
      </c>
      <c r="H28">
        <v>1</v>
      </c>
      <c r="I28" t="s">
        <v>276</v>
      </c>
      <c r="J28" t="s">
        <v>3</v>
      </c>
      <c r="K28" t="s">
        <v>277</v>
      </c>
      <c r="L28">
        <v>1191</v>
      </c>
      <c r="N28">
        <v>1013</v>
      </c>
      <c r="O28" t="s">
        <v>275</v>
      </c>
      <c r="P28" t="s">
        <v>275</v>
      </c>
      <c r="Q28">
        <v>1</v>
      </c>
      <c r="W28">
        <v>0</v>
      </c>
      <c r="X28">
        <v>-1417349443</v>
      </c>
      <c r="Y28">
        <v>0.02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1</v>
      </c>
      <c r="AJ28">
        <v>1</v>
      </c>
      <c r="AK28">
        <v>1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3</v>
      </c>
      <c r="AT28">
        <v>0.02</v>
      </c>
      <c r="AU28" t="s">
        <v>3</v>
      </c>
      <c r="AV28">
        <v>2</v>
      </c>
      <c r="AW28">
        <v>2</v>
      </c>
      <c r="AX28">
        <v>38220521</v>
      </c>
      <c r="AY28">
        <v>1</v>
      </c>
      <c r="AZ28">
        <v>0</v>
      </c>
      <c r="BA28">
        <v>28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Y28*Source!I34</f>
        <v>0.02</v>
      </c>
      <c r="CY28">
        <f>AD28</f>
        <v>0</v>
      </c>
      <c r="CZ28">
        <f>AH28</f>
        <v>0</v>
      </c>
      <c r="DA28">
        <f>AL28</f>
        <v>1</v>
      </c>
      <c r="DB28">
        <v>0</v>
      </c>
    </row>
    <row r="29" spans="1:106">
      <c r="A29">
        <f>ROW(Source!A34)</f>
        <v>34</v>
      </c>
      <c r="B29">
        <v>38216760</v>
      </c>
      <c r="C29">
        <v>38220513</v>
      </c>
      <c r="D29">
        <v>36882159</v>
      </c>
      <c r="E29">
        <v>1</v>
      </c>
      <c r="F29">
        <v>1</v>
      </c>
      <c r="G29">
        <v>1</v>
      </c>
      <c r="H29">
        <v>2</v>
      </c>
      <c r="I29" t="s">
        <v>278</v>
      </c>
      <c r="J29" t="s">
        <v>279</v>
      </c>
      <c r="K29" t="s">
        <v>280</v>
      </c>
      <c r="L29">
        <v>1368</v>
      </c>
      <c r="N29">
        <v>1011</v>
      </c>
      <c r="O29" t="s">
        <v>281</v>
      </c>
      <c r="P29" t="s">
        <v>281</v>
      </c>
      <c r="Q29">
        <v>1</v>
      </c>
      <c r="W29">
        <v>0</v>
      </c>
      <c r="X29">
        <v>-1718674368</v>
      </c>
      <c r="Y29">
        <v>0.01</v>
      </c>
      <c r="AA29">
        <v>0</v>
      </c>
      <c r="AB29">
        <v>111.99</v>
      </c>
      <c r="AC29">
        <v>13.5</v>
      </c>
      <c r="AD29">
        <v>0</v>
      </c>
      <c r="AE29">
        <v>0</v>
      </c>
      <c r="AF29">
        <v>111.99</v>
      </c>
      <c r="AG29">
        <v>13.5</v>
      </c>
      <c r="AH29">
        <v>0</v>
      </c>
      <c r="AI29">
        <v>1</v>
      </c>
      <c r="AJ29">
        <v>1</v>
      </c>
      <c r="AK29">
        <v>1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3</v>
      </c>
      <c r="AT29">
        <v>0.01</v>
      </c>
      <c r="AU29" t="s">
        <v>3</v>
      </c>
      <c r="AV29">
        <v>0</v>
      </c>
      <c r="AW29">
        <v>2</v>
      </c>
      <c r="AX29">
        <v>38220522</v>
      </c>
      <c r="AY29">
        <v>1</v>
      </c>
      <c r="AZ29">
        <v>0</v>
      </c>
      <c r="BA29">
        <v>29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Y29*Source!I34</f>
        <v>0.01</v>
      </c>
      <c r="CY29">
        <f>AB29</f>
        <v>111.99</v>
      </c>
      <c r="CZ29">
        <f>AF29</f>
        <v>111.99</v>
      </c>
      <c r="DA29">
        <f>AJ29</f>
        <v>1</v>
      </c>
      <c r="DB29">
        <v>0</v>
      </c>
    </row>
    <row r="30" spans="1:106">
      <c r="A30">
        <f>ROW(Source!A34)</f>
        <v>34</v>
      </c>
      <c r="B30">
        <v>38216760</v>
      </c>
      <c r="C30">
        <v>38220513</v>
      </c>
      <c r="D30">
        <v>36883554</v>
      </c>
      <c r="E30">
        <v>1</v>
      </c>
      <c r="F30">
        <v>1</v>
      </c>
      <c r="G30">
        <v>1</v>
      </c>
      <c r="H30">
        <v>2</v>
      </c>
      <c r="I30" t="s">
        <v>282</v>
      </c>
      <c r="J30" t="s">
        <v>283</v>
      </c>
      <c r="K30" t="s">
        <v>284</v>
      </c>
      <c r="L30">
        <v>1368</v>
      </c>
      <c r="N30">
        <v>1011</v>
      </c>
      <c r="O30" t="s">
        <v>281</v>
      </c>
      <c r="P30" t="s">
        <v>281</v>
      </c>
      <c r="Q30">
        <v>1</v>
      </c>
      <c r="W30">
        <v>0</v>
      </c>
      <c r="X30">
        <v>1372534845</v>
      </c>
      <c r="Y30">
        <v>0.01</v>
      </c>
      <c r="AA30">
        <v>0</v>
      </c>
      <c r="AB30">
        <v>65.709999999999994</v>
      </c>
      <c r="AC30">
        <v>11.6</v>
      </c>
      <c r="AD30">
        <v>0</v>
      </c>
      <c r="AE30">
        <v>0</v>
      </c>
      <c r="AF30">
        <v>65.709999999999994</v>
      </c>
      <c r="AG30">
        <v>11.6</v>
      </c>
      <c r="AH30">
        <v>0</v>
      </c>
      <c r="AI30">
        <v>1</v>
      </c>
      <c r="AJ30">
        <v>1</v>
      </c>
      <c r="AK30">
        <v>1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3</v>
      </c>
      <c r="AT30">
        <v>0.01</v>
      </c>
      <c r="AU30" t="s">
        <v>3</v>
      </c>
      <c r="AV30">
        <v>0</v>
      </c>
      <c r="AW30">
        <v>2</v>
      </c>
      <c r="AX30">
        <v>38220523</v>
      </c>
      <c r="AY30">
        <v>1</v>
      </c>
      <c r="AZ30">
        <v>0</v>
      </c>
      <c r="BA30">
        <v>30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Y30*Source!I34</f>
        <v>0.01</v>
      </c>
      <c r="CY30">
        <f>AB30</f>
        <v>65.709999999999994</v>
      </c>
      <c r="CZ30">
        <f>AF30</f>
        <v>65.709999999999994</v>
      </c>
      <c r="DA30">
        <f>AJ30</f>
        <v>1</v>
      </c>
      <c r="DB30">
        <v>0</v>
      </c>
    </row>
    <row r="31" spans="1:106">
      <c r="A31">
        <f>ROW(Source!A34)</f>
        <v>34</v>
      </c>
      <c r="B31">
        <v>38216760</v>
      </c>
      <c r="C31">
        <v>38220513</v>
      </c>
      <c r="D31">
        <v>36804455</v>
      </c>
      <c r="E31">
        <v>1</v>
      </c>
      <c r="F31">
        <v>1</v>
      </c>
      <c r="G31">
        <v>1</v>
      </c>
      <c r="H31">
        <v>3</v>
      </c>
      <c r="I31" t="s">
        <v>339</v>
      </c>
      <c r="J31" t="s">
        <v>340</v>
      </c>
      <c r="K31" t="s">
        <v>341</v>
      </c>
      <c r="L31">
        <v>1348</v>
      </c>
      <c r="N31">
        <v>1009</v>
      </c>
      <c r="O31" t="s">
        <v>150</v>
      </c>
      <c r="P31" t="s">
        <v>150</v>
      </c>
      <c r="Q31">
        <v>1000</v>
      </c>
      <c r="W31">
        <v>0</v>
      </c>
      <c r="X31">
        <v>251332693</v>
      </c>
      <c r="Y31">
        <v>3.0000000000000001E-5</v>
      </c>
      <c r="AA31">
        <v>12430</v>
      </c>
      <c r="AB31">
        <v>0</v>
      </c>
      <c r="AC31">
        <v>0</v>
      </c>
      <c r="AD31">
        <v>0</v>
      </c>
      <c r="AE31">
        <v>12430</v>
      </c>
      <c r="AF31">
        <v>0</v>
      </c>
      <c r="AG31">
        <v>0</v>
      </c>
      <c r="AH31">
        <v>0</v>
      </c>
      <c r="AI31">
        <v>1</v>
      </c>
      <c r="AJ31">
        <v>1</v>
      </c>
      <c r="AK31">
        <v>1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3</v>
      </c>
      <c r="AT31">
        <v>3.0000000000000001E-5</v>
      </c>
      <c r="AU31" t="s">
        <v>3</v>
      </c>
      <c r="AV31">
        <v>0</v>
      </c>
      <c r="AW31">
        <v>2</v>
      </c>
      <c r="AX31">
        <v>38220524</v>
      </c>
      <c r="AY31">
        <v>1</v>
      </c>
      <c r="AZ31">
        <v>0</v>
      </c>
      <c r="BA31">
        <v>31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Y31*Source!I34</f>
        <v>3.0000000000000001E-5</v>
      </c>
      <c r="CY31">
        <f>AA31</f>
        <v>12430</v>
      </c>
      <c r="CZ31">
        <f>AE31</f>
        <v>12430</v>
      </c>
      <c r="DA31">
        <f>AI31</f>
        <v>1</v>
      </c>
      <c r="DB31">
        <v>0</v>
      </c>
    </row>
    <row r="32" spans="1:106">
      <c r="A32">
        <f>ROW(Source!A34)</f>
        <v>34</v>
      </c>
      <c r="B32">
        <v>38216760</v>
      </c>
      <c r="C32">
        <v>38220513</v>
      </c>
      <c r="D32">
        <v>36799065</v>
      </c>
      <c r="E32">
        <v>17</v>
      </c>
      <c r="F32">
        <v>1</v>
      </c>
      <c r="G32">
        <v>1</v>
      </c>
      <c r="H32">
        <v>3</v>
      </c>
      <c r="I32" t="s">
        <v>308</v>
      </c>
      <c r="J32" t="s">
        <v>3</v>
      </c>
      <c r="K32" t="s">
        <v>309</v>
      </c>
      <c r="L32">
        <v>1374</v>
      </c>
      <c r="N32">
        <v>1013</v>
      </c>
      <c r="O32" t="s">
        <v>310</v>
      </c>
      <c r="P32" t="s">
        <v>310</v>
      </c>
      <c r="Q32">
        <v>1</v>
      </c>
      <c r="W32">
        <v>0</v>
      </c>
      <c r="X32">
        <v>-1731369543</v>
      </c>
      <c r="Y32">
        <v>0.06</v>
      </c>
      <c r="AA32">
        <v>1</v>
      </c>
      <c r="AB32">
        <v>0</v>
      </c>
      <c r="AC32">
        <v>0</v>
      </c>
      <c r="AD32">
        <v>0</v>
      </c>
      <c r="AE32">
        <v>1</v>
      </c>
      <c r="AF32">
        <v>0</v>
      </c>
      <c r="AG32">
        <v>0</v>
      </c>
      <c r="AH32">
        <v>0</v>
      </c>
      <c r="AI32">
        <v>1</v>
      </c>
      <c r="AJ32">
        <v>1</v>
      </c>
      <c r="AK32">
        <v>1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3</v>
      </c>
      <c r="AT32">
        <v>0.06</v>
      </c>
      <c r="AU32" t="s">
        <v>3</v>
      </c>
      <c r="AV32">
        <v>0</v>
      </c>
      <c r="AW32">
        <v>2</v>
      </c>
      <c r="AX32">
        <v>38220525</v>
      </c>
      <c r="AY32">
        <v>1</v>
      </c>
      <c r="AZ32">
        <v>0</v>
      </c>
      <c r="BA32">
        <v>32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Y32*Source!I34</f>
        <v>0.06</v>
      </c>
      <c r="CY32">
        <f>AA32</f>
        <v>1</v>
      </c>
      <c r="CZ32">
        <f>AE32</f>
        <v>1</v>
      </c>
      <c r="DA32">
        <f>AI32</f>
        <v>1</v>
      </c>
      <c r="DB32">
        <v>0</v>
      </c>
    </row>
    <row r="33" spans="1:106">
      <c r="A33">
        <f>ROW(Source!A35)</f>
        <v>35</v>
      </c>
      <c r="B33">
        <v>38216760</v>
      </c>
      <c r="C33">
        <v>38220526</v>
      </c>
      <c r="D33">
        <v>37080781</v>
      </c>
      <c r="E33">
        <v>1</v>
      </c>
      <c r="F33">
        <v>1</v>
      </c>
      <c r="G33">
        <v>1</v>
      </c>
      <c r="H33">
        <v>1</v>
      </c>
      <c r="I33" t="s">
        <v>337</v>
      </c>
      <c r="J33" t="s">
        <v>3</v>
      </c>
      <c r="K33" t="s">
        <v>338</v>
      </c>
      <c r="L33">
        <v>1191</v>
      </c>
      <c r="N33">
        <v>1013</v>
      </c>
      <c r="O33" t="s">
        <v>275</v>
      </c>
      <c r="P33" t="s">
        <v>275</v>
      </c>
      <c r="Q33">
        <v>1</v>
      </c>
      <c r="W33">
        <v>0</v>
      </c>
      <c r="X33">
        <v>912892513</v>
      </c>
      <c r="Y33">
        <v>2.37</v>
      </c>
      <c r="AA33">
        <v>0</v>
      </c>
      <c r="AB33">
        <v>0</v>
      </c>
      <c r="AC33">
        <v>0</v>
      </c>
      <c r="AD33">
        <v>9.92</v>
      </c>
      <c r="AE33">
        <v>0</v>
      </c>
      <c r="AF33">
        <v>0</v>
      </c>
      <c r="AG33">
        <v>0</v>
      </c>
      <c r="AH33">
        <v>9.92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S33" t="s">
        <v>3</v>
      </c>
      <c r="AT33">
        <v>2.37</v>
      </c>
      <c r="AU33" t="s">
        <v>3</v>
      </c>
      <c r="AV33">
        <v>1</v>
      </c>
      <c r="AW33">
        <v>2</v>
      </c>
      <c r="AX33">
        <v>38220538</v>
      </c>
      <c r="AY33">
        <v>1</v>
      </c>
      <c r="AZ33">
        <v>0</v>
      </c>
      <c r="BA33">
        <v>33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Y33*Source!I35</f>
        <v>2.37</v>
      </c>
      <c r="CY33">
        <f>AD33</f>
        <v>9.92</v>
      </c>
      <c r="CZ33">
        <f>AH33</f>
        <v>9.92</v>
      </c>
      <c r="DA33">
        <f>AL33</f>
        <v>1</v>
      </c>
      <c r="DB33">
        <v>0</v>
      </c>
    </row>
    <row r="34" spans="1:106">
      <c r="A34">
        <f>ROW(Source!A35)</f>
        <v>35</v>
      </c>
      <c r="B34">
        <v>38216760</v>
      </c>
      <c r="C34">
        <v>38220526</v>
      </c>
      <c r="D34">
        <v>37064876</v>
      </c>
      <c r="E34">
        <v>1</v>
      </c>
      <c r="F34">
        <v>1</v>
      </c>
      <c r="G34">
        <v>1</v>
      </c>
      <c r="H34">
        <v>1</v>
      </c>
      <c r="I34" t="s">
        <v>276</v>
      </c>
      <c r="J34" t="s">
        <v>3</v>
      </c>
      <c r="K34" t="s">
        <v>277</v>
      </c>
      <c r="L34">
        <v>1191</v>
      </c>
      <c r="N34">
        <v>1013</v>
      </c>
      <c r="O34" t="s">
        <v>275</v>
      </c>
      <c r="P34" t="s">
        <v>275</v>
      </c>
      <c r="Q34">
        <v>1</v>
      </c>
      <c r="W34">
        <v>0</v>
      </c>
      <c r="X34">
        <v>-1417349443</v>
      </c>
      <c r="Y34">
        <v>0.36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S34" t="s">
        <v>3</v>
      </c>
      <c r="AT34">
        <v>0.36</v>
      </c>
      <c r="AU34" t="s">
        <v>3</v>
      </c>
      <c r="AV34">
        <v>2</v>
      </c>
      <c r="AW34">
        <v>2</v>
      </c>
      <c r="AX34">
        <v>38220539</v>
      </c>
      <c r="AY34">
        <v>1</v>
      </c>
      <c r="AZ34">
        <v>0</v>
      </c>
      <c r="BA34">
        <v>34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Y34*Source!I35</f>
        <v>0.36</v>
      </c>
      <c r="CY34">
        <f>AD34</f>
        <v>0</v>
      </c>
      <c r="CZ34">
        <f>AH34</f>
        <v>0</v>
      </c>
      <c r="DA34">
        <f>AL34</f>
        <v>1</v>
      </c>
      <c r="DB34">
        <v>0</v>
      </c>
    </row>
    <row r="35" spans="1:106">
      <c r="A35">
        <f>ROW(Source!A35)</f>
        <v>35</v>
      </c>
      <c r="B35">
        <v>38216760</v>
      </c>
      <c r="C35">
        <v>38220526</v>
      </c>
      <c r="D35">
        <v>36881979</v>
      </c>
      <c r="E35">
        <v>1</v>
      </c>
      <c r="F35">
        <v>1</v>
      </c>
      <c r="G35">
        <v>1</v>
      </c>
      <c r="H35">
        <v>2</v>
      </c>
      <c r="I35" t="s">
        <v>342</v>
      </c>
      <c r="J35" t="s">
        <v>343</v>
      </c>
      <c r="K35" t="s">
        <v>344</v>
      </c>
      <c r="L35">
        <v>1368</v>
      </c>
      <c r="N35">
        <v>1011</v>
      </c>
      <c r="O35" t="s">
        <v>281</v>
      </c>
      <c r="P35" t="s">
        <v>281</v>
      </c>
      <c r="Q35">
        <v>1</v>
      </c>
      <c r="W35">
        <v>0</v>
      </c>
      <c r="X35">
        <v>913578523</v>
      </c>
      <c r="Y35">
        <v>0.22</v>
      </c>
      <c r="AA35">
        <v>0</v>
      </c>
      <c r="AB35">
        <v>2.99</v>
      </c>
      <c r="AC35">
        <v>0</v>
      </c>
      <c r="AD35">
        <v>0</v>
      </c>
      <c r="AE35">
        <v>0</v>
      </c>
      <c r="AF35">
        <v>2.99</v>
      </c>
      <c r="AG35">
        <v>0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S35" t="s">
        <v>3</v>
      </c>
      <c r="AT35">
        <v>0.22</v>
      </c>
      <c r="AU35" t="s">
        <v>3</v>
      </c>
      <c r="AV35">
        <v>0</v>
      </c>
      <c r="AW35">
        <v>2</v>
      </c>
      <c r="AX35">
        <v>38220540</v>
      </c>
      <c r="AY35">
        <v>1</v>
      </c>
      <c r="AZ35">
        <v>0</v>
      </c>
      <c r="BA35">
        <v>35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Y35*Source!I35</f>
        <v>0.22</v>
      </c>
      <c r="CY35">
        <f>AB35</f>
        <v>2.99</v>
      </c>
      <c r="CZ35">
        <f>AF35</f>
        <v>2.99</v>
      </c>
      <c r="DA35">
        <f>AJ35</f>
        <v>1</v>
      </c>
      <c r="DB35">
        <v>0</v>
      </c>
    </row>
    <row r="36" spans="1:106">
      <c r="A36">
        <f>ROW(Source!A35)</f>
        <v>35</v>
      </c>
      <c r="B36">
        <v>38216760</v>
      </c>
      <c r="C36">
        <v>38220526</v>
      </c>
      <c r="D36">
        <v>36882159</v>
      </c>
      <c r="E36">
        <v>1</v>
      </c>
      <c r="F36">
        <v>1</v>
      </c>
      <c r="G36">
        <v>1</v>
      </c>
      <c r="H36">
        <v>2</v>
      </c>
      <c r="I36" t="s">
        <v>278</v>
      </c>
      <c r="J36" t="s">
        <v>279</v>
      </c>
      <c r="K36" t="s">
        <v>280</v>
      </c>
      <c r="L36">
        <v>1368</v>
      </c>
      <c r="N36">
        <v>1011</v>
      </c>
      <c r="O36" t="s">
        <v>281</v>
      </c>
      <c r="P36" t="s">
        <v>281</v>
      </c>
      <c r="Q36">
        <v>1</v>
      </c>
      <c r="W36">
        <v>0</v>
      </c>
      <c r="X36">
        <v>-1718674368</v>
      </c>
      <c r="Y36">
        <v>7.0000000000000007E-2</v>
      </c>
      <c r="AA36">
        <v>0</v>
      </c>
      <c r="AB36">
        <v>111.99</v>
      </c>
      <c r="AC36">
        <v>13.5</v>
      </c>
      <c r="AD36">
        <v>0</v>
      </c>
      <c r="AE36">
        <v>0</v>
      </c>
      <c r="AF36">
        <v>111.99</v>
      </c>
      <c r="AG36">
        <v>13.5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S36" t="s">
        <v>3</v>
      </c>
      <c r="AT36">
        <v>7.0000000000000007E-2</v>
      </c>
      <c r="AU36" t="s">
        <v>3</v>
      </c>
      <c r="AV36">
        <v>0</v>
      </c>
      <c r="AW36">
        <v>2</v>
      </c>
      <c r="AX36">
        <v>38220541</v>
      </c>
      <c r="AY36">
        <v>1</v>
      </c>
      <c r="AZ36">
        <v>0</v>
      </c>
      <c r="BA36">
        <v>36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Y36*Source!I35</f>
        <v>7.0000000000000007E-2</v>
      </c>
      <c r="CY36">
        <f>AB36</f>
        <v>111.99</v>
      </c>
      <c r="CZ36">
        <f>AF36</f>
        <v>111.99</v>
      </c>
      <c r="DA36">
        <f>AJ36</f>
        <v>1</v>
      </c>
      <c r="DB36">
        <v>0</v>
      </c>
    </row>
    <row r="37" spans="1:106">
      <c r="A37">
        <f>ROW(Source!A35)</f>
        <v>35</v>
      </c>
      <c r="B37">
        <v>38216760</v>
      </c>
      <c r="C37">
        <v>38220526</v>
      </c>
      <c r="D37">
        <v>36883554</v>
      </c>
      <c r="E37">
        <v>1</v>
      </c>
      <c r="F37">
        <v>1</v>
      </c>
      <c r="G37">
        <v>1</v>
      </c>
      <c r="H37">
        <v>2</v>
      </c>
      <c r="I37" t="s">
        <v>282</v>
      </c>
      <c r="J37" t="s">
        <v>283</v>
      </c>
      <c r="K37" t="s">
        <v>284</v>
      </c>
      <c r="L37">
        <v>1368</v>
      </c>
      <c r="N37">
        <v>1011</v>
      </c>
      <c r="O37" t="s">
        <v>281</v>
      </c>
      <c r="P37" t="s">
        <v>281</v>
      </c>
      <c r="Q37">
        <v>1</v>
      </c>
      <c r="W37">
        <v>0</v>
      </c>
      <c r="X37">
        <v>1372534845</v>
      </c>
      <c r="Y37">
        <v>7.0000000000000007E-2</v>
      </c>
      <c r="AA37">
        <v>0</v>
      </c>
      <c r="AB37">
        <v>65.709999999999994</v>
      </c>
      <c r="AC37">
        <v>11.6</v>
      </c>
      <c r="AD37">
        <v>0</v>
      </c>
      <c r="AE37">
        <v>0</v>
      </c>
      <c r="AF37">
        <v>65.709999999999994</v>
      </c>
      <c r="AG37">
        <v>11.6</v>
      </c>
      <c r="AH37">
        <v>0</v>
      </c>
      <c r="AI37">
        <v>1</v>
      </c>
      <c r="AJ37">
        <v>1</v>
      </c>
      <c r="AK37">
        <v>1</v>
      </c>
      <c r="AL37">
        <v>1</v>
      </c>
      <c r="AN37">
        <v>0</v>
      </c>
      <c r="AO37">
        <v>1</v>
      </c>
      <c r="AP37">
        <v>0</v>
      </c>
      <c r="AQ37">
        <v>0</v>
      </c>
      <c r="AR37">
        <v>0</v>
      </c>
      <c r="AS37" t="s">
        <v>3</v>
      </c>
      <c r="AT37">
        <v>7.0000000000000007E-2</v>
      </c>
      <c r="AU37" t="s">
        <v>3</v>
      </c>
      <c r="AV37">
        <v>0</v>
      </c>
      <c r="AW37">
        <v>2</v>
      </c>
      <c r="AX37">
        <v>38220542</v>
      </c>
      <c r="AY37">
        <v>1</v>
      </c>
      <c r="AZ37">
        <v>0</v>
      </c>
      <c r="BA37">
        <v>37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Y37*Source!I35</f>
        <v>7.0000000000000007E-2</v>
      </c>
      <c r="CY37">
        <f>AB37</f>
        <v>65.709999999999994</v>
      </c>
      <c r="CZ37">
        <f>AF37</f>
        <v>65.709999999999994</v>
      </c>
      <c r="DA37">
        <f>AJ37</f>
        <v>1</v>
      </c>
      <c r="DB37">
        <v>0</v>
      </c>
    </row>
    <row r="38" spans="1:106">
      <c r="A38">
        <f>ROW(Source!A35)</f>
        <v>35</v>
      </c>
      <c r="B38">
        <v>38216760</v>
      </c>
      <c r="C38">
        <v>38220526</v>
      </c>
      <c r="D38">
        <v>36883858</v>
      </c>
      <c r="E38">
        <v>1</v>
      </c>
      <c r="F38">
        <v>1</v>
      </c>
      <c r="G38">
        <v>1</v>
      </c>
      <c r="H38">
        <v>2</v>
      </c>
      <c r="I38" t="s">
        <v>285</v>
      </c>
      <c r="J38" t="s">
        <v>286</v>
      </c>
      <c r="K38" t="s">
        <v>287</v>
      </c>
      <c r="L38">
        <v>1368</v>
      </c>
      <c r="N38">
        <v>1011</v>
      </c>
      <c r="O38" t="s">
        <v>281</v>
      </c>
      <c r="P38" t="s">
        <v>281</v>
      </c>
      <c r="Q38">
        <v>1</v>
      </c>
      <c r="W38">
        <v>0</v>
      </c>
      <c r="X38">
        <v>-353815937</v>
      </c>
      <c r="Y38">
        <v>0.71</v>
      </c>
      <c r="AA38">
        <v>0</v>
      </c>
      <c r="AB38">
        <v>8.1</v>
      </c>
      <c r="AC38">
        <v>0</v>
      </c>
      <c r="AD38">
        <v>0</v>
      </c>
      <c r="AE38">
        <v>0</v>
      </c>
      <c r="AF38">
        <v>8.1</v>
      </c>
      <c r="AG38">
        <v>0</v>
      </c>
      <c r="AH38">
        <v>0</v>
      </c>
      <c r="AI38">
        <v>1</v>
      </c>
      <c r="AJ38">
        <v>1</v>
      </c>
      <c r="AK38">
        <v>1</v>
      </c>
      <c r="AL38">
        <v>1</v>
      </c>
      <c r="AN38">
        <v>0</v>
      </c>
      <c r="AO38">
        <v>1</v>
      </c>
      <c r="AP38">
        <v>0</v>
      </c>
      <c r="AQ38">
        <v>0</v>
      </c>
      <c r="AR38">
        <v>0</v>
      </c>
      <c r="AS38" t="s">
        <v>3</v>
      </c>
      <c r="AT38">
        <v>0.71</v>
      </c>
      <c r="AU38" t="s">
        <v>3</v>
      </c>
      <c r="AV38">
        <v>0</v>
      </c>
      <c r="AW38">
        <v>2</v>
      </c>
      <c r="AX38">
        <v>38220543</v>
      </c>
      <c r="AY38">
        <v>1</v>
      </c>
      <c r="AZ38">
        <v>0</v>
      </c>
      <c r="BA38">
        <v>38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Y38*Source!I35</f>
        <v>0.71</v>
      </c>
      <c r="CY38">
        <f>AB38</f>
        <v>8.1</v>
      </c>
      <c r="CZ38">
        <f>AF38</f>
        <v>8.1</v>
      </c>
      <c r="DA38">
        <f>AJ38</f>
        <v>1</v>
      </c>
      <c r="DB38">
        <v>0</v>
      </c>
    </row>
    <row r="39" spans="1:106">
      <c r="A39">
        <f>ROW(Source!A35)</f>
        <v>35</v>
      </c>
      <c r="B39">
        <v>38216760</v>
      </c>
      <c r="C39">
        <v>38220526</v>
      </c>
      <c r="D39">
        <v>36883878</v>
      </c>
      <c r="E39">
        <v>1</v>
      </c>
      <c r="F39">
        <v>1</v>
      </c>
      <c r="G39">
        <v>1</v>
      </c>
      <c r="H39">
        <v>2</v>
      </c>
      <c r="I39" t="s">
        <v>345</v>
      </c>
      <c r="J39" t="s">
        <v>346</v>
      </c>
      <c r="K39" t="s">
        <v>347</v>
      </c>
      <c r="L39">
        <v>1368</v>
      </c>
      <c r="N39">
        <v>1011</v>
      </c>
      <c r="O39" t="s">
        <v>281</v>
      </c>
      <c r="P39" t="s">
        <v>281</v>
      </c>
      <c r="Q39">
        <v>1</v>
      </c>
      <c r="W39">
        <v>0</v>
      </c>
      <c r="X39">
        <v>-514543984</v>
      </c>
      <c r="Y39">
        <v>0.22</v>
      </c>
      <c r="AA39">
        <v>0</v>
      </c>
      <c r="AB39">
        <v>90</v>
      </c>
      <c r="AC39">
        <v>10.06</v>
      </c>
      <c r="AD39">
        <v>0</v>
      </c>
      <c r="AE39">
        <v>0</v>
      </c>
      <c r="AF39">
        <v>90</v>
      </c>
      <c r="AG39">
        <v>10.06</v>
      </c>
      <c r="AH39">
        <v>0</v>
      </c>
      <c r="AI39">
        <v>1</v>
      </c>
      <c r="AJ39">
        <v>1</v>
      </c>
      <c r="AK39">
        <v>1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S39" t="s">
        <v>3</v>
      </c>
      <c r="AT39">
        <v>0.22</v>
      </c>
      <c r="AU39" t="s">
        <v>3</v>
      </c>
      <c r="AV39">
        <v>0</v>
      </c>
      <c r="AW39">
        <v>2</v>
      </c>
      <c r="AX39">
        <v>38220544</v>
      </c>
      <c r="AY39">
        <v>1</v>
      </c>
      <c r="AZ39">
        <v>0</v>
      </c>
      <c r="BA39">
        <v>39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Y39*Source!I35</f>
        <v>0.22</v>
      </c>
      <c r="CY39">
        <f>AB39</f>
        <v>90</v>
      </c>
      <c r="CZ39">
        <f>AF39</f>
        <v>90</v>
      </c>
      <c r="DA39">
        <f>AJ39</f>
        <v>1</v>
      </c>
      <c r="DB39">
        <v>0</v>
      </c>
    </row>
    <row r="40" spans="1:106">
      <c r="A40">
        <f>ROW(Source!A35)</f>
        <v>35</v>
      </c>
      <c r="B40">
        <v>38216760</v>
      </c>
      <c r="C40">
        <v>38220526</v>
      </c>
      <c r="D40">
        <v>36803258</v>
      </c>
      <c r="E40">
        <v>1</v>
      </c>
      <c r="F40">
        <v>1</v>
      </c>
      <c r="G40">
        <v>1</v>
      </c>
      <c r="H40">
        <v>3</v>
      </c>
      <c r="I40" t="s">
        <v>291</v>
      </c>
      <c r="J40" t="s">
        <v>292</v>
      </c>
      <c r="K40" t="s">
        <v>293</v>
      </c>
      <c r="L40">
        <v>1346</v>
      </c>
      <c r="N40">
        <v>1009</v>
      </c>
      <c r="O40" t="s">
        <v>294</v>
      </c>
      <c r="P40" t="s">
        <v>294</v>
      </c>
      <c r="Q40">
        <v>1</v>
      </c>
      <c r="W40">
        <v>0</v>
      </c>
      <c r="X40">
        <v>586013393</v>
      </c>
      <c r="Y40">
        <v>0.1</v>
      </c>
      <c r="AA40">
        <v>10.57</v>
      </c>
      <c r="AB40">
        <v>0</v>
      </c>
      <c r="AC40">
        <v>0</v>
      </c>
      <c r="AD40">
        <v>0</v>
      </c>
      <c r="AE40">
        <v>10.57</v>
      </c>
      <c r="AF40">
        <v>0</v>
      </c>
      <c r="AG40">
        <v>0</v>
      </c>
      <c r="AH40">
        <v>0</v>
      </c>
      <c r="AI40">
        <v>1</v>
      </c>
      <c r="AJ40">
        <v>1</v>
      </c>
      <c r="AK40">
        <v>1</v>
      </c>
      <c r="AL40">
        <v>1</v>
      </c>
      <c r="AN40">
        <v>0</v>
      </c>
      <c r="AO40">
        <v>1</v>
      </c>
      <c r="AP40">
        <v>0</v>
      </c>
      <c r="AQ40">
        <v>0</v>
      </c>
      <c r="AR40">
        <v>0</v>
      </c>
      <c r="AS40" t="s">
        <v>3</v>
      </c>
      <c r="AT40">
        <v>0.1</v>
      </c>
      <c r="AU40" t="s">
        <v>3</v>
      </c>
      <c r="AV40">
        <v>0</v>
      </c>
      <c r="AW40">
        <v>2</v>
      </c>
      <c r="AX40">
        <v>38220545</v>
      </c>
      <c r="AY40">
        <v>1</v>
      </c>
      <c r="AZ40">
        <v>0</v>
      </c>
      <c r="BA40">
        <v>40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Y40*Source!I35</f>
        <v>0.1</v>
      </c>
      <c r="CY40">
        <f>AA40</f>
        <v>10.57</v>
      </c>
      <c r="CZ40">
        <f>AE40</f>
        <v>10.57</v>
      </c>
      <c r="DA40">
        <f>AI40</f>
        <v>1</v>
      </c>
      <c r="DB40">
        <v>0</v>
      </c>
    </row>
    <row r="41" spans="1:106">
      <c r="A41">
        <f>ROW(Source!A35)</f>
        <v>35</v>
      </c>
      <c r="B41">
        <v>38216760</v>
      </c>
      <c r="C41">
        <v>38220526</v>
      </c>
      <c r="D41">
        <v>36804448</v>
      </c>
      <c r="E41">
        <v>1</v>
      </c>
      <c r="F41">
        <v>1</v>
      </c>
      <c r="G41">
        <v>1</v>
      </c>
      <c r="H41">
        <v>3</v>
      </c>
      <c r="I41" t="s">
        <v>322</v>
      </c>
      <c r="J41" t="s">
        <v>323</v>
      </c>
      <c r="K41" t="s">
        <v>324</v>
      </c>
      <c r="L41">
        <v>1346</v>
      </c>
      <c r="N41">
        <v>1009</v>
      </c>
      <c r="O41" t="s">
        <v>294</v>
      </c>
      <c r="P41" t="s">
        <v>294</v>
      </c>
      <c r="Q41">
        <v>1</v>
      </c>
      <c r="W41">
        <v>0</v>
      </c>
      <c r="X41">
        <v>103900845</v>
      </c>
      <c r="Y41">
        <v>0.1</v>
      </c>
      <c r="AA41">
        <v>9.0399999999999991</v>
      </c>
      <c r="AB41">
        <v>0</v>
      </c>
      <c r="AC41">
        <v>0</v>
      </c>
      <c r="AD41">
        <v>0</v>
      </c>
      <c r="AE41">
        <v>9.0399999999999991</v>
      </c>
      <c r="AF41">
        <v>0</v>
      </c>
      <c r="AG41">
        <v>0</v>
      </c>
      <c r="AH41">
        <v>0</v>
      </c>
      <c r="AI41">
        <v>1</v>
      </c>
      <c r="AJ41">
        <v>1</v>
      </c>
      <c r="AK41">
        <v>1</v>
      </c>
      <c r="AL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S41" t="s">
        <v>3</v>
      </c>
      <c r="AT41">
        <v>0.1</v>
      </c>
      <c r="AU41" t="s">
        <v>3</v>
      </c>
      <c r="AV41">
        <v>0</v>
      </c>
      <c r="AW41">
        <v>2</v>
      </c>
      <c r="AX41">
        <v>38220546</v>
      </c>
      <c r="AY41">
        <v>1</v>
      </c>
      <c r="AZ41">
        <v>0</v>
      </c>
      <c r="BA41">
        <v>41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Y41*Source!I35</f>
        <v>0.1</v>
      </c>
      <c r="CY41">
        <f>AA41</f>
        <v>9.0399999999999991</v>
      </c>
      <c r="CZ41">
        <f>AE41</f>
        <v>9.0399999999999991</v>
      </c>
      <c r="DA41">
        <f>AI41</f>
        <v>1</v>
      </c>
      <c r="DB41">
        <v>0</v>
      </c>
    </row>
    <row r="42" spans="1:106">
      <c r="A42">
        <f>ROW(Source!A35)</f>
        <v>35</v>
      </c>
      <c r="B42">
        <v>38216760</v>
      </c>
      <c r="C42">
        <v>38220526</v>
      </c>
      <c r="D42">
        <v>36838317</v>
      </c>
      <c r="E42">
        <v>1</v>
      </c>
      <c r="F42">
        <v>1</v>
      </c>
      <c r="G42">
        <v>1</v>
      </c>
      <c r="H42">
        <v>3</v>
      </c>
      <c r="I42" t="s">
        <v>305</v>
      </c>
      <c r="J42" t="s">
        <v>306</v>
      </c>
      <c r="K42" t="s">
        <v>307</v>
      </c>
      <c r="L42">
        <v>1346</v>
      </c>
      <c r="N42">
        <v>1009</v>
      </c>
      <c r="O42" t="s">
        <v>294</v>
      </c>
      <c r="P42" t="s">
        <v>294</v>
      </c>
      <c r="Q42">
        <v>1</v>
      </c>
      <c r="W42">
        <v>0</v>
      </c>
      <c r="X42">
        <v>210558753</v>
      </c>
      <c r="Y42">
        <v>0.02</v>
      </c>
      <c r="AA42">
        <v>28.6</v>
      </c>
      <c r="AB42">
        <v>0</v>
      </c>
      <c r="AC42">
        <v>0</v>
      </c>
      <c r="AD42">
        <v>0</v>
      </c>
      <c r="AE42">
        <v>28.6</v>
      </c>
      <c r="AF42">
        <v>0</v>
      </c>
      <c r="AG42">
        <v>0</v>
      </c>
      <c r="AH42">
        <v>0</v>
      </c>
      <c r="AI42">
        <v>1</v>
      </c>
      <c r="AJ42">
        <v>1</v>
      </c>
      <c r="AK42">
        <v>1</v>
      </c>
      <c r="AL42">
        <v>1</v>
      </c>
      <c r="AN42">
        <v>0</v>
      </c>
      <c r="AO42">
        <v>1</v>
      </c>
      <c r="AP42">
        <v>0</v>
      </c>
      <c r="AQ42">
        <v>0</v>
      </c>
      <c r="AR42">
        <v>0</v>
      </c>
      <c r="AS42" t="s">
        <v>3</v>
      </c>
      <c r="AT42">
        <v>0.02</v>
      </c>
      <c r="AU42" t="s">
        <v>3</v>
      </c>
      <c r="AV42">
        <v>0</v>
      </c>
      <c r="AW42">
        <v>2</v>
      </c>
      <c r="AX42">
        <v>38220547</v>
      </c>
      <c r="AY42">
        <v>1</v>
      </c>
      <c r="AZ42">
        <v>0</v>
      </c>
      <c r="BA42">
        <v>42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Y42*Source!I35</f>
        <v>0.02</v>
      </c>
      <c r="CY42">
        <f>AA42</f>
        <v>28.6</v>
      </c>
      <c r="CZ42">
        <f>AE42</f>
        <v>28.6</v>
      </c>
      <c r="DA42">
        <f>AI42</f>
        <v>1</v>
      </c>
      <c r="DB42">
        <v>0</v>
      </c>
    </row>
    <row r="43" spans="1:106">
      <c r="A43">
        <f>ROW(Source!A35)</f>
        <v>35</v>
      </c>
      <c r="B43">
        <v>38216760</v>
      </c>
      <c r="C43">
        <v>38220526</v>
      </c>
      <c r="D43">
        <v>36799065</v>
      </c>
      <c r="E43">
        <v>17</v>
      </c>
      <c r="F43">
        <v>1</v>
      </c>
      <c r="G43">
        <v>1</v>
      </c>
      <c r="H43">
        <v>3</v>
      </c>
      <c r="I43" t="s">
        <v>308</v>
      </c>
      <c r="J43" t="s">
        <v>3</v>
      </c>
      <c r="K43" t="s">
        <v>309</v>
      </c>
      <c r="L43">
        <v>1374</v>
      </c>
      <c r="N43">
        <v>1013</v>
      </c>
      <c r="O43" t="s">
        <v>310</v>
      </c>
      <c r="P43" t="s">
        <v>310</v>
      </c>
      <c r="Q43">
        <v>1</v>
      </c>
      <c r="W43">
        <v>0</v>
      </c>
      <c r="X43">
        <v>-1731369543</v>
      </c>
      <c r="Y43">
        <v>0.47</v>
      </c>
      <c r="AA43">
        <v>1</v>
      </c>
      <c r="AB43">
        <v>0</v>
      </c>
      <c r="AC43">
        <v>0</v>
      </c>
      <c r="AD43">
        <v>0</v>
      </c>
      <c r="AE43">
        <v>1</v>
      </c>
      <c r="AF43">
        <v>0</v>
      </c>
      <c r="AG43">
        <v>0</v>
      </c>
      <c r="AH43">
        <v>0</v>
      </c>
      <c r="AI43">
        <v>1</v>
      </c>
      <c r="AJ43">
        <v>1</v>
      </c>
      <c r="AK43">
        <v>1</v>
      </c>
      <c r="AL43">
        <v>1</v>
      </c>
      <c r="AN43">
        <v>0</v>
      </c>
      <c r="AO43">
        <v>1</v>
      </c>
      <c r="AP43">
        <v>0</v>
      </c>
      <c r="AQ43">
        <v>0</v>
      </c>
      <c r="AR43">
        <v>0</v>
      </c>
      <c r="AS43" t="s">
        <v>3</v>
      </c>
      <c r="AT43">
        <v>0.47</v>
      </c>
      <c r="AU43" t="s">
        <v>3</v>
      </c>
      <c r="AV43">
        <v>0</v>
      </c>
      <c r="AW43">
        <v>2</v>
      </c>
      <c r="AX43">
        <v>38220548</v>
      </c>
      <c r="AY43">
        <v>1</v>
      </c>
      <c r="AZ43">
        <v>0</v>
      </c>
      <c r="BA43">
        <v>43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Y43*Source!I35</f>
        <v>0.47</v>
      </c>
      <c r="CY43">
        <f>AA43</f>
        <v>1</v>
      </c>
      <c r="CZ43">
        <f>AE43</f>
        <v>1</v>
      </c>
      <c r="DA43">
        <f>AI43</f>
        <v>1</v>
      </c>
      <c r="DB43">
        <v>0</v>
      </c>
    </row>
    <row r="44" spans="1:106">
      <c r="A44">
        <f>ROW(Source!A36)</f>
        <v>36</v>
      </c>
      <c r="B44">
        <v>38216760</v>
      </c>
      <c r="C44">
        <v>38220549</v>
      </c>
      <c r="D44">
        <v>37064878</v>
      </c>
      <c r="E44">
        <v>1</v>
      </c>
      <c r="F44">
        <v>1</v>
      </c>
      <c r="G44">
        <v>1</v>
      </c>
      <c r="H44">
        <v>1</v>
      </c>
      <c r="I44" t="s">
        <v>273</v>
      </c>
      <c r="J44" t="s">
        <v>3</v>
      </c>
      <c r="K44" t="s">
        <v>274</v>
      </c>
      <c r="L44">
        <v>1191</v>
      </c>
      <c r="N44">
        <v>1013</v>
      </c>
      <c r="O44" t="s">
        <v>275</v>
      </c>
      <c r="P44" t="s">
        <v>275</v>
      </c>
      <c r="Q44">
        <v>1</v>
      </c>
      <c r="W44">
        <v>0</v>
      </c>
      <c r="X44">
        <v>-1081351934</v>
      </c>
      <c r="Y44">
        <v>3.59</v>
      </c>
      <c r="AA44">
        <v>0</v>
      </c>
      <c r="AB44">
        <v>0</v>
      </c>
      <c r="AC44">
        <v>0</v>
      </c>
      <c r="AD44">
        <v>9.4</v>
      </c>
      <c r="AE44">
        <v>0</v>
      </c>
      <c r="AF44">
        <v>0</v>
      </c>
      <c r="AG44">
        <v>0</v>
      </c>
      <c r="AH44">
        <v>9.4</v>
      </c>
      <c r="AI44">
        <v>1</v>
      </c>
      <c r="AJ44">
        <v>1</v>
      </c>
      <c r="AK44">
        <v>1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S44" t="s">
        <v>3</v>
      </c>
      <c r="AT44">
        <v>3.59</v>
      </c>
      <c r="AU44" t="s">
        <v>3</v>
      </c>
      <c r="AV44">
        <v>1</v>
      </c>
      <c r="AW44">
        <v>2</v>
      </c>
      <c r="AX44">
        <v>38220557</v>
      </c>
      <c r="AY44">
        <v>1</v>
      </c>
      <c r="AZ44">
        <v>0</v>
      </c>
      <c r="BA44">
        <v>44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Y44*Source!I36</f>
        <v>0.35899999999999999</v>
      </c>
      <c r="CY44">
        <f>AD44</f>
        <v>9.4</v>
      </c>
      <c r="CZ44">
        <f>AH44</f>
        <v>9.4</v>
      </c>
      <c r="DA44">
        <f>AL44</f>
        <v>1</v>
      </c>
      <c r="DB44">
        <v>0</v>
      </c>
    </row>
    <row r="45" spans="1:106">
      <c r="A45">
        <f>ROW(Source!A36)</f>
        <v>36</v>
      </c>
      <c r="B45">
        <v>38216760</v>
      </c>
      <c r="C45">
        <v>38220549</v>
      </c>
      <c r="D45">
        <v>37064876</v>
      </c>
      <c r="E45">
        <v>1</v>
      </c>
      <c r="F45">
        <v>1</v>
      </c>
      <c r="G45">
        <v>1</v>
      </c>
      <c r="H45">
        <v>1</v>
      </c>
      <c r="I45" t="s">
        <v>276</v>
      </c>
      <c r="J45" t="s">
        <v>3</v>
      </c>
      <c r="K45" t="s">
        <v>277</v>
      </c>
      <c r="L45">
        <v>1191</v>
      </c>
      <c r="N45">
        <v>1013</v>
      </c>
      <c r="O45" t="s">
        <v>275</v>
      </c>
      <c r="P45" t="s">
        <v>275</v>
      </c>
      <c r="Q45">
        <v>1</v>
      </c>
      <c r="W45">
        <v>0</v>
      </c>
      <c r="X45">
        <v>-1417349443</v>
      </c>
      <c r="Y45">
        <v>0.02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1</v>
      </c>
      <c r="AJ45">
        <v>1</v>
      </c>
      <c r="AK45">
        <v>1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S45" t="s">
        <v>3</v>
      </c>
      <c r="AT45">
        <v>0.02</v>
      </c>
      <c r="AU45" t="s">
        <v>3</v>
      </c>
      <c r="AV45">
        <v>2</v>
      </c>
      <c r="AW45">
        <v>2</v>
      </c>
      <c r="AX45">
        <v>38220558</v>
      </c>
      <c r="AY45">
        <v>1</v>
      </c>
      <c r="AZ45">
        <v>0</v>
      </c>
      <c r="BA45">
        <v>45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Y45*Source!I36</f>
        <v>2E-3</v>
      </c>
      <c r="CY45">
        <f>AD45</f>
        <v>0</v>
      </c>
      <c r="CZ45">
        <f>AH45</f>
        <v>0</v>
      </c>
      <c r="DA45">
        <f>AL45</f>
        <v>1</v>
      </c>
      <c r="DB45">
        <v>0</v>
      </c>
    </row>
    <row r="46" spans="1:106">
      <c r="A46">
        <f>ROW(Source!A36)</f>
        <v>36</v>
      </c>
      <c r="B46">
        <v>38216760</v>
      </c>
      <c r="C46">
        <v>38220549</v>
      </c>
      <c r="D46">
        <v>36882159</v>
      </c>
      <c r="E46">
        <v>1</v>
      </c>
      <c r="F46">
        <v>1</v>
      </c>
      <c r="G46">
        <v>1</v>
      </c>
      <c r="H46">
        <v>2</v>
      </c>
      <c r="I46" t="s">
        <v>278</v>
      </c>
      <c r="J46" t="s">
        <v>279</v>
      </c>
      <c r="K46" t="s">
        <v>280</v>
      </c>
      <c r="L46">
        <v>1368</v>
      </c>
      <c r="N46">
        <v>1011</v>
      </c>
      <c r="O46" t="s">
        <v>281</v>
      </c>
      <c r="P46" t="s">
        <v>281</v>
      </c>
      <c r="Q46">
        <v>1</v>
      </c>
      <c r="W46">
        <v>0</v>
      </c>
      <c r="X46">
        <v>-1718674368</v>
      </c>
      <c r="Y46">
        <v>0.01</v>
      </c>
      <c r="AA46">
        <v>0</v>
      </c>
      <c r="AB46">
        <v>111.99</v>
      </c>
      <c r="AC46">
        <v>13.5</v>
      </c>
      <c r="AD46">
        <v>0</v>
      </c>
      <c r="AE46">
        <v>0</v>
      </c>
      <c r="AF46">
        <v>111.99</v>
      </c>
      <c r="AG46">
        <v>13.5</v>
      </c>
      <c r="AH46">
        <v>0</v>
      </c>
      <c r="AI46">
        <v>1</v>
      </c>
      <c r="AJ46">
        <v>1</v>
      </c>
      <c r="AK46">
        <v>1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S46" t="s">
        <v>3</v>
      </c>
      <c r="AT46">
        <v>0.01</v>
      </c>
      <c r="AU46" t="s">
        <v>3</v>
      </c>
      <c r="AV46">
        <v>0</v>
      </c>
      <c r="AW46">
        <v>2</v>
      </c>
      <c r="AX46">
        <v>38220559</v>
      </c>
      <c r="AY46">
        <v>1</v>
      </c>
      <c r="AZ46">
        <v>0</v>
      </c>
      <c r="BA46">
        <v>46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Y46*Source!I36</f>
        <v>1E-3</v>
      </c>
      <c r="CY46">
        <f>AB46</f>
        <v>111.99</v>
      </c>
      <c r="CZ46">
        <f>AF46</f>
        <v>111.99</v>
      </c>
      <c r="DA46">
        <f>AJ46</f>
        <v>1</v>
      </c>
      <c r="DB46">
        <v>0</v>
      </c>
    </row>
    <row r="47" spans="1:106">
      <c r="A47">
        <f>ROW(Source!A36)</f>
        <v>36</v>
      </c>
      <c r="B47">
        <v>38216760</v>
      </c>
      <c r="C47">
        <v>38220549</v>
      </c>
      <c r="D47">
        <v>36883554</v>
      </c>
      <c r="E47">
        <v>1</v>
      </c>
      <c r="F47">
        <v>1</v>
      </c>
      <c r="G47">
        <v>1</v>
      </c>
      <c r="H47">
        <v>2</v>
      </c>
      <c r="I47" t="s">
        <v>282</v>
      </c>
      <c r="J47" t="s">
        <v>283</v>
      </c>
      <c r="K47" t="s">
        <v>284</v>
      </c>
      <c r="L47">
        <v>1368</v>
      </c>
      <c r="N47">
        <v>1011</v>
      </c>
      <c r="O47" t="s">
        <v>281</v>
      </c>
      <c r="P47" t="s">
        <v>281</v>
      </c>
      <c r="Q47">
        <v>1</v>
      </c>
      <c r="W47">
        <v>0</v>
      </c>
      <c r="X47">
        <v>1372534845</v>
      </c>
      <c r="Y47">
        <v>0.01</v>
      </c>
      <c r="AA47">
        <v>0</v>
      </c>
      <c r="AB47">
        <v>65.709999999999994</v>
      </c>
      <c r="AC47">
        <v>11.6</v>
      </c>
      <c r="AD47">
        <v>0</v>
      </c>
      <c r="AE47">
        <v>0</v>
      </c>
      <c r="AF47">
        <v>65.709999999999994</v>
      </c>
      <c r="AG47">
        <v>11.6</v>
      </c>
      <c r="AH47">
        <v>0</v>
      </c>
      <c r="AI47">
        <v>1</v>
      </c>
      <c r="AJ47">
        <v>1</v>
      </c>
      <c r="AK47">
        <v>1</v>
      </c>
      <c r="AL47">
        <v>1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3</v>
      </c>
      <c r="AT47">
        <v>0.01</v>
      </c>
      <c r="AU47" t="s">
        <v>3</v>
      </c>
      <c r="AV47">
        <v>0</v>
      </c>
      <c r="AW47">
        <v>2</v>
      </c>
      <c r="AX47">
        <v>38220560</v>
      </c>
      <c r="AY47">
        <v>1</v>
      </c>
      <c r="AZ47">
        <v>0</v>
      </c>
      <c r="BA47">
        <v>47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Y47*Source!I36</f>
        <v>1E-3</v>
      </c>
      <c r="CY47">
        <f>AB47</f>
        <v>65.709999999999994</v>
      </c>
      <c r="CZ47">
        <f>AF47</f>
        <v>65.709999999999994</v>
      </c>
      <c r="DA47">
        <f>AJ47</f>
        <v>1</v>
      </c>
      <c r="DB47">
        <v>0</v>
      </c>
    </row>
    <row r="48" spans="1:106">
      <c r="A48">
        <f>ROW(Source!A36)</f>
        <v>36</v>
      </c>
      <c r="B48">
        <v>38216760</v>
      </c>
      <c r="C48">
        <v>38220549</v>
      </c>
      <c r="D48">
        <v>36883858</v>
      </c>
      <c r="E48">
        <v>1</v>
      </c>
      <c r="F48">
        <v>1</v>
      </c>
      <c r="G48">
        <v>1</v>
      </c>
      <c r="H48">
        <v>2</v>
      </c>
      <c r="I48" t="s">
        <v>285</v>
      </c>
      <c r="J48" t="s">
        <v>286</v>
      </c>
      <c r="K48" t="s">
        <v>287</v>
      </c>
      <c r="L48">
        <v>1368</v>
      </c>
      <c r="N48">
        <v>1011</v>
      </c>
      <c r="O48" t="s">
        <v>281</v>
      </c>
      <c r="P48" t="s">
        <v>281</v>
      </c>
      <c r="Q48">
        <v>1</v>
      </c>
      <c r="W48">
        <v>0</v>
      </c>
      <c r="X48">
        <v>-353815937</v>
      </c>
      <c r="Y48">
        <v>0.56000000000000005</v>
      </c>
      <c r="AA48">
        <v>0</v>
      </c>
      <c r="AB48">
        <v>8.1</v>
      </c>
      <c r="AC48">
        <v>0</v>
      </c>
      <c r="AD48">
        <v>0</v>
      </c>
      <c r="AE48">
        <v>0</v>
      </c>
      <c r="AF48">
        <v>8.1</v>
      </c>
      <c r="AG48">
        <v>0</v>
      </c>
      <c r="AH48">
        <v>0</v>
      </c>
      <c r="AI48">
        <v>1</v>
      </c>
      <c r="AJ48">
        <v>1</v>
      </c>
      <c r="AK48">
        <v>1</v>
      </c>
      <c r="AL48">
        <v>1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3</v>
      </c>
      <c r="AT48">
        <v>0.56000000000000005</v>
      </c>
      <c r="AU48" t="s">
        <v>3</v>
      </c>
      <c r="AV48">
        <v>0</v>
      </c>
      <c r="AW48">
        <v>2</v>
      </c>
      <c r="AX48">
        <v>38220561</v>
      </c>
      <c r="AY48">
        <v>1</v>
      </c>
      <c r="AZ48">
        <v>0</v>
      </c>
      <c r="BA48">
        <v>48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Y48*Source!I36</f>
        <v>5.6000000000000008E-2</v>
      </c>
      <c r="CY48">
        <f>AB48</f>
        <v>8.1</v>
      </c>
      <c r="CZ48">
        <f>AF48</f>
        <v>8.1</v>
      </c>
      <c r="DA48">
        <f>AJ48</f>
        <v>1</v>
      </c>
      <c r="DB48">
        <v>0</v>
      </c>
    </row>
    <row r="49" spans="1:106">
      <c r="A49">
        <f>ROW(Source!A36)</f>
        <v>36</v>
      </c>
      <c r="B49">
        <v>38216760</v>
      </c>
      <c r="C49">
        <v>38220549</v>
      </c>
      <c r="D49">
        <v>36825790</v>
      </c>
      <c r="E49">
        <v>1</v>
      </c>
      <c r="F49">
        <v>1</v>
      </c>
      <c r="G49">
        <v>1</v>
      </c>
      <c r="H49">
        <v>3</v>
      </c>
      <c r="I49" t="s">
        <v>348</v>
      </c>
      <c r="J49" t="s">
        <v>349</v>
      </c>
      <c r="K49" t="s">
        <v>350</v>
      </c>
      <c r="L49">
        <v>1348</v>
      </c>
      <c r="N49">
        <v>1009</v>
      </c>
      <c r="O49" t="s">
        <v>150</v>
      </c>
      <c r="P49" t="s">
        <v>150</v>
      </c>
      <c r="Q49">
        <v>1000</v>
      </c>
      <c r="W49">
        <v>0</v>
      </c>
      <c r="X49">
        <v>8837602</v>
      </c>
      <c r="Y49">
        <v>1E-3</v>
      </c>
      <c r="AA49">
        <v>5763</v>
      </c>
      <c r="AB49">
        <v>0</v>
      </c>
      <c r="AC49">
        <v>0</v>
      </c>
      <c r="AD49">
        <v>0</v>
      </c>
      <c r="AE49">
        <v>5763</v>
      </c>
      <c r="AF49">
        <v>0</v>
      </c>
      <c r="AG49">
        <v>0</v>
      </c>
      <c r="AH49">
        <v>0</v>
      </c>
      <c r="AI49">
        <v>1</v>
      </c>
      <c r="AJ49">
        <v>1</v>
      </c>
      <c r="AK49">
        <v>1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3</v>
      </c>
      <c r="AT49">
        <v>1E-3</v>
      </c>
      <c r="AU49" t="s">
        <v>3</v>
      </c>
      <c r="AV49">
        <v>0</v>
      </c>
      <c r="AW49">
        <v>2</v>
      </c>
      <c r="AX49">
        <v>38220562</v>
      </c>
      <c r="AY49">
        <v>1</v>
      </c>
      <c r="AZ49">
        <v>0</v>
      </c>
      <c r="BA49">
        <v>49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Y49*Source!I36</f>
        <v>1E-4</v>
      </c>
      <c r="CY49">
        <f>AA49</f>
        <v>5763</v>
      </c>
      <c r="CZ49">
        <f>AE49</f>
        <v>5763</v>
      </c>
      <c r="DA49">
        <f>AI49</f>
        <v>1</v>
      </c>
      <c r="DB49">
        <v>0</v>
      </c>
    </row>
    <row r="50" spans="1:106">
      <c r="A50">
        <f>ROW(Source!A36)</f>
        <v>36</v>
      </c>
      <c r="B50">
        <v>38216760</v>
      </c>
      <c r="C50">
        <v>38220549</v>
      </c>
      <c r="D50">
        <v>36799065</v>
      </c>
      <c r="E50">
        <v>17</v>
      </c>
      <c r="F50">
        <v>1</v>
      </c>
      <c r="G50">
        <v>1</v>
      </c>
      <c r="H50">
        <v>3</v>
      </c>
      <c r="I50" t="s">
        <v>308</v>
      </c>
      <c r="J50" t="s">
        <v>3</v>
      </c>
      <c r="K50" t="s">
        <v>309</v>
      </c>
      <c r="L50">
        <v>1374</v>
      </c>
      <c r="N50">
        <v>1013</v>
      </c>
      <c r="O50" t="s">
        <v>310</v>
      </c>
      <c r="P50" t="s">
        <v>310</v>
      </c>
      <c r="Q50">
        <v>1</v>
      </c>
      <c r="W50">
        <v>0</v>
      </c>
      <c r="X50">
        <v>-1731369543</v>
      </c>
      <c r="Y50">
        <v>0.68</v>
      </c>
      <c r="AA50">
        <v>1</v>
      </c>
      <c r="AB50">
        <v>0</v>
      </c>
      <c r="AC50">
        <v>0</v>
      </c>
      <c r="AD50">
        <v>0</v>
      </c>
      <c r="AE50">
        <v>1</v>
      </c>
      <c r="AF50">
        <v>0</v>
      </c>
      <c r="AG50">
        <v>0</v>
      </c>
      <c r="AH50">
        <v>0</v>
      </c>
      <c r="AI50">
        <v>1</v>
      </c>
      <c r="AJ50">
        <v>1</v>
      </c>
      <c r="AK50">
        <v>1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S50" t="s">
        <v>3</v>
      </c>
      <c r="AT50">
        <v>0.68</v>
      </c>
      <c r="AU50" t="s">
        <v>3</v>
      </c>
      <c r="AV50">
        <v>0</v>
      </c>
      <c r="AW50">
        <v>2</v>
      </c>
      <c r="AX50">
        <v>38220563</v>
      </c>
      <c r="AY50">
        <v>1</v>
      </c>
      <c r="AZ50">
        <v>0</v>
      </c>
      <c r="BA50">
        <v>50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Y50*Source!I36</f>
        <v>6.8000000000000005E-2</v>
      </c>
      <c r="CY50">
        <f>AA50</f>
        <v>1</v>
      </c>
      <c r="CZ50">
        <f>AE50</f>
        <v>1</v>
      </c>
      <c r="DA50">
        <f>AI50</f>
        <v>1</v>
      </c>
      <c r="DB50">
        <v>0</v>
      </c>
    </row>
    <row r="51" spans="1:106">
      <c r="A51">
        <f>ROW(Source!A37)</f>
        <v>37</v>
      </c>
      <c r="B51">
        <v>38216760</v>
      </c>
      <c r="C51">
        <v>38220564</v>
      </c>
      <c r="D51">
        <v>37064878</v>
      </c>
      <c r="E51">
        <v>1</v>
      </c>
      <c r="F51">
        <v>1</v>
      </c>
      <c r="G51">
        <v>1</v>
      </c>
      <c r="H51">
        <v>1</v>
      </c>
      <c r="I51" t="s">
        <v>273</v>
      </c>
      <c r="J51" t="s">
        <v>3</v>
      </c>
      <c r="K51" t="s">
        <v>274</v>
      </c>
      <c r="L51">
        <v>1191</v>
      </c>
      <c r="N51">
        <v>1013</v>
      </c>
      <c r="O51" t="s">
        <v>275</v>
      </c>
      <c r="P51" t="s">
        <v>275</v>
      </c>
      <c r="Q51">
        <v>1</v>
      </c>
      <c r="W51">
        <v>0</v>
      </c>
      <c r="X51">
        <v>-1081351934</v>
      </c>
      <c r="Y51">
        <v>10.7</v>
      </c>
      <c r="AA51">
        <v>0</v>
      </c>
      <c r="AB51">
        <v>0</v>
      </c>
      <c r="AC51">
        <v>0</v>
      </c>
      <c r="AD51">
        <v>9.4</v>
      </c>
      <c r="AE51">
        <v>0</v>
      </c>
      <c r="AF51">
        <v>0</v>
      </c>
      <c r="AG51">
        <v>0</v>
      </c>
      <c r="AH51">
        <v>9.4</v>
      </c>
      <c r="AI51">
        <v>1</v>
      </c>
      <c r="AJ51">
        <v>1</v>
      </c>
      <c r="AK51">
        <v>1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S51" t="s">
        <v>3</v>
      </c>
      <c r="AT51">
        <v>10.7</v>
      </c>
      <c r="AU51" t="s">
        <v>3</v>
      </c>
      <c r="AV51">
        <v>1</v>
      </c>
      <c r="AW51">
        <v>2</v>
      </c>
      <c r="AX51">
        <v>38220573</v>
      </c>
      <c r="AY51">
        <v>1</v>
      </c>
      <c r="AZ51">
        <v>0</v>
      </c>
      <c r="BA51">
        <v>51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Y51*Source!I37</f>
        <v>1.07</v>
      </c>
      <c r="CY51">
        <f>AD51</f>
        <v>9.4</v>
      </c>
      <c r="CZ51">
        <f>AH51</f>
        <v>9.4</v>
      </c>
      <c r="DA51">
        <f>AL51</f>
        <v>1</v>
      </c>
      <c r="DB51">
        <v>0</v>
      </c>
    </row>
    <row r="52" spans="1:106">
      <c r="A52">
        <f>ROW(Source!A37)</f>
        <v>37</v>
      </c>
      <c r="B52">
        <v>38216760</v>
      </c>
      <c r="C52">
        <v>38220564</v>
      </c>
      <c r="D52">
        <v>37064876</v>
      </c>
      <c r="E52">
        <v>1</v>
      </c>
      <c r="F52">
        <v>1</v>
      </c>
      <c r="G52">
        <v>1</v>
      </c>
      <c r="H52">
        <v>1</v>
      </c>
      <c r="I52" t="s">
        <v>276</v>
      </c>
      <c r="J52" t="s">
        <v>3</v>
      </c>
      <c r="K52" t="s">
        <v>277</v>
      </c>
      <c r="L52">
        <v>1191</v>
      </c>
      <c r="N52">
        <v>1013</v>
      </c>
      <c r="O52" t="s">
        <v>275</v>
      </c>
      <c r="P52" t="s">
        <v>275</v>
      </c>
      <c r="Q52">
        <v>1</v>
      </c>
      <c r="W52">
        <v>0</v>
      </c>
      <c r="X52">
        <v>-1417349443</v>
      </c>
      <c r="Y52">
        <v>0.38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1</v>
      </c>
      <c r="AJ52">
        <v>1</v>
      </c>
      <c r="AK52">
        <v>1</v>
      </c>
      <c r="AL52">
        <v>1</v>
      </c>
      <c r="AN52">
        <v>0</v>
      </c>
      <c r="AO52">
        <v>1</v>
      </c>
      <c r="AP52">
        <v>0</v>
      </c>
      <c r="AQ52">
        <v>0</v>
      </c>
      <c r="AR52">
        <v>0</v>
      </c>
      <c r="AS52" t="s">
        <v>3</v>
      </c>
      <c r="AT52">
        <v>0.38</v>
      </c>
      <c r="AU52" t="s">
        <v>3</v>
      </c>
      <c r="AV52">
        <v>2</v>
      </c>
      <c r="AW52">
        <v>2</v>
      </c>
      <c r="AX52">
        <v>38220574</v>
      </c>
      <c r="AY52">
        <v>1</v>
      </c>
      <c r="AZ52">
        <v>0</v>
      </c>
      <c r="BA52">
        <v>52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Y52*Source!I37</f>
        <v>3.8000000000000006E-2</v>
      </c>
      <c r="CY52">
        <f>AD52</f>
        <v>0</v>
      </c>
      <c r="CZ52">
        <f>AH52</f>
        <v>0</v>
      </c>
      <c r="DA52">
        <f>AL52</f>
        <v>1</v>
      </c>
      <c r="DB52">
        <v>0</v>
      </c>
    </row>
    <row r="53" spans="1:106">
      <c r="A53">
        <f>ROW(Source!A37)</f>
        <v>37</v>
      </c>
      <c r="B53">
        <v>38216760</v>
      </c>
      <c r="C53">
        <v>38220564</v>
      </c>
      <c r="D53">
        <v>36882159</v>
      </c>
      <c r="E53">
        <v>1</v>
      </c>
      <c r="F53">
        <v>1</v>
      </c>
      <c r="G53">
        <v>1</v>
      </c>
      <c r="H53">
        <v>2</v>
      </c>
      <c r="I53" t="s">
        <v>278</v>
      </c>
      <c r="J53" t="s">
        <v>279</v>
      </c>
      <c r="K53" t="s">
        <v>280</v>
      </c>
      <c r="L53">
        <v>1368</v>
      </c>
      <c r="N53">
        <v>1011</v>
      </c>
      <c r="O53" t="s">
        <v>281</v>
      </c>
      <c r="P53" t="s">
        <v>281</v>
      </c>
      <c r="Q53">
        <v>1</v>
      </c>
      <c r="W53">
        <v>0</v>
      </c>
      <c r="X53">
        <v>-1718674368</v>
      </c>
      <c r="Y53">
        <v>0.19</v>
      </c>
      <c r="AA53">
        <v>0</v>
      </c>
      <c r="AB53">
        <v>111.99</v>
      </c>
      <c r="AC53">
        <v>13.5</v>
      </c>
      <c r="AD53">
        <v>0</v>
      </c>
      <c r="AE53">
        <v>0</v>
      </c>
      <c r="AF53">
        <v>111.99</v>
      </c>
      <c r="AG53">
        <v>13.5</v>
      </c>
      <c r="AH53">
        <v>0</v>
      </c>
      <c r="AI53">
        <v>1</v>
      </c>
      <c r="AJ53">
        <v>1</v>
      </c>
      <c r="AK53">
        <v>1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S53" t="s">
        <v>3</v>
      </c>
      <c r="AT53">
        <v>0.19</v>
      </c>
      <c r="AU53" t="s">
        <v>3</v>
      </c>
      <c r="AV53">
        <v>0</v>
      </c>
      <c r="AW53">
        <v>2</v>
      </c>
      <c r="AX53">
        <v>38220575</v>
      </c>
      <c r="AY53">
        <v>1</v>
      </c>
      <c r="AZ53">
        <v>0</v>
      </c>
      <c r="BA53">
        <v>53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Y53*Source!I37</f>
        <v>1.9000000000000003E-2</v>
      </c>
      <c r="CY53">
        <f>AB53</f>
        <v>111.99</v>
      </c>
      <c r="CZ53">
        <f>AF53</f>
        <v>111.99</v>
      </c>
      <c r="DA53">
        <f>AJ53</f>
        <v>1</v>
      </c>
      <c r="DB53">
        <v>0</v>
      </c>
    </row>
    <row r="54" spans="1:106">
      <c r="A54">
        <f>ROW(Source!A37)</f>
        <v>37</v>
      </c>
      <c r="B54">
        <v>38216760</v>
      </c>
      <c r="C54">
        <v>38220564</v>
      </c>
      <c r="D54">
        <v>36883554</v>
      </c>
      <c r="E54">
        <v>1</v>
      </c>
      <c r="F54">
        <v>1</v>
      </c>
      <c r="G54">
        <v>1</v>
      </c>
      <c r="H54">
        <v>2</v>
      </c>
      <c r="I54" t="s">
        <v>282</v>
      </c>
      <c r="J54" t="s">
        <v>283</v>
      </c>
      <c r="K54" t="s">
        <v>284</v>
      </c>
      <c r="L54">
        <v>1368</v>
      </c>
      <c r="N54">
        <v>1011</v>
      </c>
      <c r="O54" t="s">
        <v>281</v>
      </c>
      <c r="P54" t="s">
        <v>281</v>
      </c>
      <c r="Q54">
        <v>1</v>
      </c>
      <c r="W54">
        <v>0</v>
      </c>
      <c r="X54">
        <v>1372534845</v>
      </c>
      <c r="Y54">
        <v>0.19</v>
      </c>
      <c r="AA54">
        <v>0</v>
      </c>
      <c r="AB54">
        <v>65.709999999999994</v>
      </c>
      <c r="AC54">
        <v>11.6</v>
      </c>
      <c r="AD54">
        <v>0</v>
      </c>
      <c r="AE54">
        <v>0</v>
      </c>
      <c r="AF54">
        <v>65.709999999999994</v>
      </c>
      <c r="AG54">
        <v>11.6</v>
      </c>
      <c r="AH54">
        <v>0</v>
      </c>
      <c r="AI54">
        <v>1</v>
      </c>
      <c r="AJ54">
        <v>1</v>
      </c>
      <c r="AK54">
        <v>1</v>
      </c>
      <c r="AL54">
        <v>1</v>
      </c>
      <c r="AN54">
        <v>0</v>
      </c>
      <c r="AO54">
        <v>1</v>
      </c>
      <c r="AP54">
        <v>0</v>
      </c>
      <c r="AQ54">
        <v>0</v>
      </c>
      <c r="AR54">
        <v>0</v>
      </c>
      <c r="AS54" t="s">
        <v>3</v>
      </c>
      <c r="AT54">
        <v>0.19</v>
      </c>
      <c r="AU54" t="s">
        <v>3</v>
      </c>
      <c r="AV54">
        <v>0</v>
      </c>
      <c r="AW54">
        <v>2</v>
      </c>
      <c r="AX54">
        <v>38220576</v>
      </c>
      <c r="AY54">
        <v>1</v>
      </c>
      <c r="AZ54">
        <v>0</v>
      </c>
      <c r="BA54">
        <v>54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Y54*Source!I37</f>
        <v>1.9000000000000003E-2</v>
      </c>
      <c r="CY54">
        <f>AB54</f>
        <v>65.709999999999994</v>
      </c>
      <c r="CZ54">
        <f>AF54</f>
        <v>65.709999999999994</v>
      </c>
      <c r="DA54">
        <f>AJ54</f>
        <v>1</v>
      </c>
      <c r="DB54">
        <v>0</v>
      </c>
    </row>
    <row r="55" spans="1:106">
      <c r="A55">
        <f>ROW(Source!A37)</f>
        <v>37</v>
      </c>
      <c r="B55">
        <v>38216760</v>
      </c>
      <c r="C55">
        <v>38220564</v>
      </c>
      <c r="D55">
        <v>36883858</v>
      </c>
      <c r="E55">
        <v>1</v>
      </c>
      <c r="F55">
        <v>1</v>
      </c>
      <c r="G55">
        <v>1</v>
      </c>
      <c r="H55">
        <v>2</v>
      </c>
      <c r="I55" t="s">
        <v>285</v>
      </c>
      <c r="J55" t="s">
        <v>286</v>
      </c>
      <c r="K55" t="s">
        <v>287</v>
      </c>
      <c r="L55">
        <v>1368</v>
      </c>
      <c r="N55">
        <v>1011</v>
      </c>
      <c r="O55" t="s">
        <v>281</v>
      </c>
      <c r="P55" t="s">
        <v>281</v>
      </c>
      <c r="Q55">
        <v>1</v>
      </c>
      <c r="W55">
        <v>0</v>
      </c>
      <c r="X55">
        <v>-353815937</v>
      </c>
      <c r="Y55">
        <v>1.75</v>
      </c>
      <c r="AA55">
        <v>0</v>
      </c>
      <c r="AB55">
        <v>8.1</v>
      </c>
      <c r="AC55">
        <v>0</v>
      </c>
      <c r="AD55">
        <v>0</v>
      </c>
      <c r="AE55">
        <v>0</v>
      </c>
      <c r="AF55">
        <v>8.1</v>
      </c>
      <c r="AG55">
        <v>0</v>
      </c>
      <c r="AH55">
        <v>0</v>
      </c>
      <c r="AI55">
        <v>1</v>
      </c>
      <c r="AJ55">
        <v>1</v>
      </c>
      <c r="AK55">
        <v>1</v>
      </c>
      <c r="AL55">
        <v>1</v>
      </c>
      <c r="AN55">
        <v>0</v>
      </c>
      <c r="AO55">
        <v>1</v>
      </c>
      <c r="AP55">
        <v>0</v>
      </c>
      <c r="AQ55">
        <v>0</v>
      </c>
      <c r="AR55">
        <v>0</v>
      </c>
      <c r="AS55" t="s">
        <v>3</v>
      </c>
      <c r="AT55">
        <v>1.75</v>
      </c>
      <c r="AU55" t="s">
        <v>3</v>
      </c>
      <c r="AV55">
        <v>0</v>
      </c>
      <c r="AW55">
        <v>2</v>
      </c>
      <c r="AX55">
        <v>38220577</v>
      </c>
      <c r="AY55">
        <v>1</v>
      </c>
      <c r="AZ55">
        <v>0</v>
      </c>
      <c r="BA55">
        <v>55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Y55*Source!I37</f>
        <v>0.17500000000000002</v>
      </c>
      <c r="CY55">
        <f>AB55</f>
        <v>8.1</v>
      </c>
      <c r="CZ55">
        <f>AF55</f>
        <v>8.1</v>
      </c>
      <c r="DA55">
        <f>AJ55</f>
        <v>1</v>
      </c>
      <c r="DB55">
        <v>0</v>
      </c>
    </row>
    <row r="56" spans="1:106">
      <c r="A56">
        <f>ROW(Source!A37)</f>
        <v>37</v>
      </c>
      <c r="B56">
        <v>38216760</v>
      </c>
      <c r="C56">
        <v>38220564</v>
      </c>
      <c r="D56">
        <v>36803258</v>
      </c>
      <c r="E56">
        <v>1</v>
      </c>
      <c r="F56">
        <v>1</v>
      </c>
      <c r="G56">
        <v>1</v>
      </c>
      <c r="H56">
        <v>3</v>
      </c>
      <c r="I56" t="s">
        <v>291</v>
      </c>
      <c r="J56" t="s">
        <v>292</v>
      </c>
      <c r="K56" t="s">
        <v>293</v>
      </c>
      <c r="L56">
        <v>1346</v>
      </c>
      <c r="N56">
        <v>1009</v>
      </c>
      <c r="O56" t="s">
        <v>294</v>
      </c>
      <c r="P56" t="s">
        <v>294</v>
      </c>
      <c r="Q56">
        <v>1</v>
      </c>
      <c r="W56">
        <v>0</v>
      </c>
      <c r="X56">
        <v>586013393</v>
      </c>
      <c r="Y56">
        <v>0.65</v>
      </c>
      <c r="AA56">
        <v>10.57</v>
      </c>
      <c r="AB56">
        <v>0</v>
      </c>
      <c r="AC56">
        <v>0</v>
      </c>
      <c r="AD56">
        <v>0</v>
      </c>
      <c r="AE56">
        <v>10.57</v>
      </c>
      <c r="AF56">
        <v>0</v>
      </c>
      <c r="AG56">
        <v>0</v>
      </c>
      <c r="AH56">
        <v>0</v>
      </c>
      <c r="AI56">
        <v>1</v>
      </c>
      <c r="AJ56">
        <v>1</v>
      </c>
      <c r="AK56">
        <v>1</v>
      </c>
      <c r="AL56">
        <v>1</v>
      </c>
      <c r="AN56">
        <v>0</v>
      </c>
      <c r="AO56">
        <v>1</v>
      </c>
      <c r="AP56">
        <v>0</v>
      </c>
      <c r="AQ56">
        <v>0</v>
      </c>
      <c r="AR56">
        <v>0</v>
      </c>
      <c r="AS56" t="s">
        <v>3</v>
      </c>
      <c r="AT56">
        <v>0.65</v>
      </c>
      <c r="AU56" t="s">
        <v>3</v>
      </c>
      <c r="AV56">
        <v>0</v>
      </c>
      <c r="AW56">
        <v>2</v>
      </c>
      <c r="AX56">
        <v>38220578</v>
      </c>
      <c r="AY56">
        <v>1</v>
      </c>
      <c r="AZ56">
        <v>0</v>
      </c>
      <c r="BA56">
        <v>56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Y56*Source!I37</f>
        <v>6.5000000000000002E-2</v>
      </c>
      <c r="CY56">
        <f>AA56</f>
        <v>10.57</v>
      </c>
      <c r="CZ56">
        <f>AE56</f>
        <v>10.57</v>
      </c>
      <c r="DA56">
        <f>AI56</f>
        <v>1</v>
      </c>
      <c r="DB56">
        <v>0</v>
      </c>
    </row>
    <row r="57" spans="1:106">
      <c r="A57">
        <f>ROW(Source!A37)</f>
        <v>37</v>
      </c>
      <c r="B57">
        <v>38216760</v>
      </c>
      <c r="C57">
        <v>38220564</v>
      </c>
      <c r="D57">
        <v>36838321</v>
      </c>
      <c r="E57">
        <v>1</v>
      </c>
      <c r="F57">
        <v>1</v>
      </c>
      <c r="G57">
        <v>1</v>
      </c>
      <c r="H57">
        <v>3</v>
      </c>
      <c r="I57" t="s">
        <v>351</v>
      </c>
      <c r="J57" t="s">
        <v>352</v>
      </c>
      <c r="K57" t="s">
        <v>353</v>
      </c>
      <c r="L57">
        <v>1346</v>
      </c>
      <c r="N57">
        <v>1009</v>
      </c>
      <c r="O57" t="s">
        <v>294</v>
      </c>
      <c r="P57" t="s">
        <v>294</v>
      </c>
      <c r="Q57">
        <v>1</v>
      </c>
      <c r="W57">
        <v>0</v>
      </c>
      <c r="X57">
        <v>-1130618203</v>
      </c>
      <c r="Y57">
        <v>2</v>
      </c>
      <c r="AA57">
        <v>238.48</v>
      </c>
      <c r="AB57">
        <v>0</v>
      </c>
      <c r="AC57">
        <v>0</v>
      </c>
      <c r="AD57">
        <v>0</v>
      </c>
      <c r="AE57">
        <v>238.48</v>
      </c>
      <c r="AF57">
        <v>0</v>
      </c>
      <c r="AG57">
        <v>0</v>
      </c>
      <c r="AH57">
        <v>0</v>
      </c>
      <c r="AI57">
        <v>1</v>
      </c>
      <c r="AJ57">
        <v>1</v>
      </c>
      <c r="AK57">
        <v>1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S57" t="s">
        <v>3</v>
      </c>
      <c r="AT57">
        <v>2</v>
      </c>
      <c r="AU57" t="s">
        <v>3</v>
      </c>
      <c r="AV57">
        <v>0</v>
      </c>
      <c r="AW57">
        <v>2</v>
      </c>
      <c r="AX57">
        <v>38220579</v>
      </c>
      <c r="AY57">
        <v>1</v>
      </c>
      <c r="AZ57">
        <v>0</v>
      </c>
      <c r="BA57">
        <v>57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Y57*Source!I37</f>
        <v>0.2</v>
      </c>
      <c r="CY57">
        <f>AA57</f>
        <v>238.48</v>
      </c>
      <c r="CZ57">
        <f>AE57</f>
        <v>238.48</v>
      </c>
      <c r="DA57">
        <f>AI57</f>
        <v>1</v>
      </c>
      <c r="DB57">
        <v>0</v>
      </c>
    </row>
    <row r="58" spans="1:106">
      <c r="A58">
        <f>ROW(Source!A37)</f>
        <v>37</v>
      </c>
      <c r="B58">
        <v>38216760</v>
      </c>
      <c r="C58">
        <v>38220564</v>
      </c>
      <c r="D58">
        <v>36799065</v>
      </c>
      <c r="E58">
        <v>17</v>
      </c>
      <c r="F58">
        <v>1</v>
      </c>
      <c r="G58">
        <v>1</v>
      </c>
      <c r="H58">
        <v>3</v>
      </c>
      <c r="I58" t="s">
        <v>308</v>
      </c>
      <c r="J58" t="s">
        <v>3</v>
      </c>
      <c r="K58" t="s">
        <v>309</v>
      </c>
      <c r="L58">
        <v>1374</v>
      </c>
      <c r="N58">
        <v>1013</v>
      </c>
      <c r="O58" t="s">
        <v>310</v>
      </c>
      <c r="P58" t="s">
        <v>310</v>
      </c>
      <c r="Q58">
        <v>1</v>
      </c>
      <c r="W58">
        <v>0</v>
      </c>
      <c r="X58">
        <v>-1731369543</v>
      </c>
      <c r="Y58">
        <v>2.0099999999999998</v>
      </c>
      <c r="AA58">
        <v>1</v>
      </c>
      <c r="AB58">
        <v>0</v>
      </c>
      <c r="AC58">
        <v>0</v>
      </c>
      <c r="AD58">
        <v>0</v>
      </c>
      <c r="AE58">
        <v>1</v>
      </c>
      <c r="AF58">
        <v>0</v>
      </c>
      <c r="AG58">
        <v>0</v>
      </c>
      <c r="AH58">
        <v>0</v>
      </c>
      <c r="AI58">
        <v>1</v>
      </c>
      <c r="AJ58">
        <v>1</v>
      </c>
      <c r="AK58">
        <v>1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S58" t="s">
        <v>3</v>
      </c>
      <c r="AT58">
        <v>2.0099999999999998</v>
      </c>
      <c r="AU58" t="s">
        <v>3</v>
      </c>
      <c r="AV58">
        <v>0</v>
      </c>
      <c r="AW58">
        <v>2</v>
      </c>
      <c r="AX58">
        <v>38220580</v>
      </c>
      <c r="AY58">
        <v>1</v>
      </c>
      <c r="AZ58">
        <v>0</v>
      </c>
      <c r="BA58">
        <v>58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Y58*Source!I37</f>
        <v>0.20099999999999998</v>
      </c>
      <c r="CY58">
        <f>AA58</f>
        <v>1</v>
      </c>
      <c r="CZ58">
        <f>AE58</f>
        <v>1</v>
      </c>
      <c r="DA58">
        <f>AI58</f>
        <v>1</v>
      </c>
      <c r="DB58">
        <v>0</v>
      </c>
    </row>
    <row r="59" spans="1:106">
      <c r="A59">
        <f>ROW(Source!A38)</f>
        <v>38</v>
      </c>
      <c r="B59">
        <v>38216760</v>
      </c>
      <c r="C59">
        <v>38220581</v>
      </c>
      <c r="D59">
        <v>37064878</v>
      </c>
      <c r="E59">
        <v>1</v>
      </c>
      <c r="F59">
        <v>1</v>
      </c>
      <c r="G59">
        <v>1</v>
      </c>
      <c r="H59">
        <v>1</v>
      </c>
      <c r="I59" t="s">
        <v>273</v>
      </c>
      <c r="J59" t="s">
        <v>3</v>
      </c>
      <c r="K59" t="s">
        <v>274</v>
      </c>
      <c r="L59">
        <v>1191</v>
      </c>
      <c r="N59">
        <v>1013</v>
      </c>
      <c r="O59" t="s">
        <v>275</v>
      </c>
      <c r="P59" t="s">
        <v>275</v>
      </c>
      <c r="Q59">
        <v>1</v>
      </c>
      <c r="W59">
        <v>0</v>
      </c>
      <c r="X59">
        <v>-1081351934</v>
      </c>
      <c r="Y59">
        <v>19</v>
      </c>
      <c r="AA59">
        <v>0</v>
      </c>
      <c r="AB59">
        <v>0</v>
      </c>
      <c r="AC59">
        <v>0</v>
      </c>
      <c r="AD59">
        <v>9.4</v>
      </c>
      <c r="AE59">
        <v>0</v>
      </c>
      <c r="AF59">
        <v>0</v>
      </c>
      <c r="AG59">
        <v>0</v>
      </c>
      <c r="AH59">
        <v>9.4</v>
      </c>
      <c r="AI59">
        <v>1</v>
      </c>
      <c r="AJ59">
        <v>1</v>
      </c>
      <c r="AK59">
        <v>1</v>
      </c>
      <c r="AL59">
        <v>1</v>
      </c>
      <c r="AN59">
        <v>0</v>
      </c>
      <c r="AO59">
        <v>1</v>
      </c>
      <c r="AP59">
        <v>0</v>
      </c>
      <c r="AQ59">
        <v>0</v>
      </c>
      <c r="AR59">
        <v>0</v>
      </c>
      <c r="AS59" t="s">
        <v>3</v>
      </c>
      <c r="AT59">
        <v>19</v>
      </c>
      <c r="AU59" t="s">
        <v>3</v>
      </c>
      <c r="AV59">
        <v>1</v>
      </c>
      <c r="AW59">
        <v>2</v>
      </c>
      <c r="AX59">
        <v>38220591</v>
      </c>
      <c r="AY59">
        <v>1</v>
      </c>
      <c r="AZ59">
        <v>0</v>
      </c>
      <c r="BA59">
        <v>59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Y59*Source!I38</f>
        <v>0.76</v>
      </c>
      <c r="CY59">
        <f>AD59</f>
        <v>9.4</v>
      </c>
      <c r="CZ59">
        <f>AH59</f>
        <v>9.4</v>
      </c>
      <c r="DA59">
        <f>AL59</f>
        <v>1</v>
      </c>
      <c r="DB59">
        <v>0</v>
      </c>
    </row>
    <row r="60" spans="1:106">
      <c r="A60">
        <f>ROW(Source!A38)</f>
        <v>38</v>
      </c>
      <c r="B60">
        <v>38216760</v>
      </c>
      <c r="C60">
        <v>38220581</v>
      </c>
      <c r="D60">
        <v>37064876</v>
      </c>
      <c r="E60">
        <v>1</v>
      </c>
      <c r="F60">
        <v>1</v>
      </c>
      <c r="G60">
        <v>1</v>
      </c>
      <c r="H60">
        <v>1</v>
      </c>
      <c r="I60" t="s">
        <v>276</v>
      </c>
      <c r="J60" t="s">
        <v>3</v>
      </c>
      <c r="K60" t="s">
        <v>277</v>
      </c>
      <c r="L60">
        <v>1191</v>
      </c>
      <c r="N60">
        <v>1013</v>
      </c>
      <c r="O60" t="s">
        <v>275</v>
      </c>
      <c r="P60" t="s">
        <v>275</v>
      </c>
      <c r="Q60">
        <v>1</v>
      </c>
      <c r="W60">
        <v>0</v>
      </c>
      <c r="X60">
        <v>-1417349443</v>
      </c>
      <c r="Y60">
        <v>0.38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1</v>
      </c>
      <c r="AJ60">
        <v>1</v>
      </c>
      <c r="AK60">
        <v>1</v>
      </c>
      <c r="AL60">
        <v>1</v>
      </c>
      <c r="AN60">
        <v>0</v>
      </c>
      <c r="AO60">
        <v>1</v>
      </c>
      <c r="AP60">
        <v>0</v>
      </c>
      <c r="AQ60">
        <v>0</v>
      </c>
      <c r="AR60">
        <v>0</v>
      </c>
      <c r="AS60" t="s">
        <v>3</v>
      </c>
      <c r="AT60">
        <v>0.38</v>
      </c>
      <c r="AU60" t="s">
        <v>3</v>
      </c>
      <c r="AV60">
        <v>2</v>
      </c>
      <c r="AW60">
        <v>2</v>
      </c>
      <c r="AX60">
        <v>38220592</v>
      </c>
      <c r="AY60">
        <v>1</v>
      </c>
      <c r="AZ60">
        <v>0</v>
      </c>
      <c r="BA60">
        <v>60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Y60*Source!I38</f>
        <v>1.52E-2</v>
      </c>
      <c r="CY60">
        <f>AD60</f>
        <v>0</v>
      </c>
      <c r="CZ60">
        <f>AH60</f>
        <v>0</v>
      </c>
      <c r="DA60">
        <f>AL60</f>
        <v>1</v>
      </c>
      <c r="DB60">
        <v>0</v>
      </c>
    </row>
    <row r="61" spans="1:106">
      <c r="A61">
        <f>ROW(Source!A38)</f>
        <v>38</v>
      </c>
      <c r="B61">
        <v>38216760</v>
      </c>
      <c r="C61">
        <v>38220581</v>
      </c>
      <c r="D61">
        <v>36882159</v>
      </c>
      <c r="E61">
        <v>1</v>
      </c>
      <c r="F61">
        <v>1</v>
      </c>
      <c r="G61">
        <v>1</v>
      </c>
      <c r="H61">
        <v>2</v>
      </c>
      <c r="I61" t="s">
        <v>278</v>
      </c>
      <c r="J61" t="s">
        <v>279</v>
      </c>
      <c r="K61" t="s">
        <v>280</v>
      </c>
      <c r="L61">
        <v>1368</v>
      </c>
      <c r="N61">
        <v>1011</v>
      </c>
      <c r="O61" t="s">
        <v>281</v>
      </c>
      <c r="P61" t="s">
        <v>281</v>
      </c>
      <c r="Q61">
        <v>1</v>
      </c>
      <c r="W61">
        <v>0</v>
      </c>
      <c r="X61">
        <v>-1718674368</v>
      </c>
      <c r="Y61">
        <v>0.19</v>
      </c>
      <c r="AA61">
        <v>0</v>
      </c>
      <c r="AB61">
        <v>111.99</v>
      </c>
      <c r="AC61">
        <v>13.5</v>
      </c>
      <c r="AD61">
        <v>0</v>
      </c>
      <c r="AE61">
        <v>0</v>
      </c>
      <c r="AF61">
        <v>111.99</v>
      </c>
      <c r="AG61">
        <v>13.5</v>
      </c>
      <c r="AH61">
        <v>0</v>
      </c>
      <c r="AI61">
        <v>1</v>
      </c>
      <c r="AJ61">
        <v>1</v>
      </c>
      <c r="AK61">
        <v>1</v>
      </c>
      <c r="AL61">
        <v>1</v>
      </c>
      <c r="AN61">
        <v>0</v>
      </c>
      <c r="AO61">
        <v>1</v>
      </c>
      <c r="AP61">
        <v>0</v>
      </c>
      <c r="AQ61">
        <v>0</v>
      </c>
      <c r="AR61">
        <v>0</v>
      </c>
      <c r="AS61" t="s">
        <v>3</v>
      </c>
      <c r="AT61">
        <v>0.19</v>
      </c>
      <c r="AU61" t="s">
        <v>3</v>
      </c>
      <c r="AV61">
        <v>0</v>
      </c>
      <c r="AW61">
        <v>2</v>
      </c>
      <c r="AX61">
        <v>38220593</v>
      </c>
      <c r="AY61">
        <v>1</v>
      </c>
      <c r="AZ61">
        <v>0</v>
      </c>
      <c r="BA61">
        <v>61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Y61*Source!I38</f>
        <v>7.6E-3</v>
      </c>
      <c r="CY61">
        <f>AB61</f>
        <v>111.99</v>
      </c>
      <c r="CZ61">
        <f>AF61</f>
        <v>111.99</v>
      </c>
      <c r="DA61">
        <f>AJ61</f>
        <v>1</v>
      </c>
      <c r="DB61">
        <v>0</v>
      </c>
    </row>
    <row r="62" spans="1:106">
      <c r="A62">
        <f>ROW(Source!A38)</f>
        <v>38</v>
      </c>
      <c r="B62">
        <v>38216760</v>
      </c>
      <c r="C62">
        <v>38220581</v>
      </c>
      <c r="D62">
        <v>36883554</v>
      </c>
      <c r="E62">
        <v>1</v>
      </c>
      <c r="F62">
        <v>1</v>
      </c>
      <c r="G62">
        <v>1</v>
      </c>
      <c r="H62">
        <v>2</v>
      </c>
      <c r="I62" t="s">
        <v>282</v>
      </c>
      <c r="J62" t="s">
        <v>283</v>
      </c>
      <c r="K62" t="s">
        <v>284</v>
      </c>
      <c r="L62">
        <v>1368</v>
      </c>
      <c r="N62">
        <v>1011</v>
      </c>
      <c r="O62" t="s">
        <v>281</v>
      </c>
      <c r="P62" t="s">
        <v>281</v>
      </c>
      <c r="Q62">
        <v>1</v>
      </c>
      <c r="W62">
        <v>0</v>
      </c>
      <c r="X62">
        <v>1372534845</v>
      </c>
      <c r="Y62">
        <v>0.19</v>
      </c>
      <c r="AA62">
        <v>0</v>
      </c>
      <c r="AB62">
        <v>65.709999999999994</v>
      </c>
      <c r="AC62">
        <v>11.6</v>
      </c>
      <c r="AD62">
        <v>0</v>
      </c>
      <c r="AE62">
        <v>0</v>
      </c>
      <c r="AF62">
        <v>65.709999999999994</v>
      </c>
      <c r="AG62">
        <v>11.6</v>
      </c>
      <c r="AH62">
        <v>0</v>
      </c>
      <c r="AI62">
        <v>1</v>
      </c>
      <c r="AJ62">
        <v>1</v>
      </c>
      <c r="AK62">
        <v>1</v>
      </c>
      <c r="AL62">
        <v>1</v>
      </c>
      <c r="AN62">
        <v>0</v>
      </c>
      <c r="AO62">
        <v>1</v>
      </c>
      <c r="AP62">
        <v>0</v>
      </c>
      <c r="AQ62">
        <v>0</v>
      </c>
      <c r="AR62">
        <v>0</v>
      </c>
      <c r="AS62" t="s">
        <v>3</v>
      </c>
      <c r="AT62">
        <v>0.19</v>
      </c>
      <c r="AU62" t="s">
        <v>3</v>
      </c>
      <c r="AV62">
        <v>0</v>
      </c>
      <c r="AW62">
        <v>2</v>
      </c>
      <c r="AX62">
        <v>38220594</v>
      </c>
      <c r="AY62">
        <v>1</v>
      </c>
      <c r="AZ62">
        <v>0</v>
      </c>
      <c r="BA62">
        <v>62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Y62*Source!I38</f>
        <v>7.6E-3</v>
      </c>
      <c r="CY62">
        <f>AB62</f>
        <v>65.709999999999994</v>
      </c>
      <c r="CZ62">
        <f>AF62</f>
        <v>65.709999999999994</v>
      </c>
      <c r="DA62">
        <f>AJ62</f>
        <v>1</v>
      </c>
      <c r="DB62">
        <v>0</v>
      </c>
    </row>
    <row r="63" spans="1:106">
      <c r="A63">
        <f>ROW(Source!A38)</f>
        <v>38</v>
      </c>
      <c r="B63">
        <v>38216760</v>
      </c>
      <c r="C63">
        <v>38220581</v>
      </c>
      <c r="D63">
        <v>36883858</v>
      </c>
      <c r="E63">
        <v>1</v>
      </c>
      <c r="F63">
        <v>1</v>
      </c>
      <c r="G63">
        <v>1</v>
      </c>
      <c r="H63">
        <v>2</v>
      </c>
      <c r="I63" t="s">
        <v>285</v>
      </c>
      <c r="J63" t="s">
        <v>286</v>
      </c>
      <c r="K63" t="s">
        <v>287</v>
      </c>
      <c r="L63">
        <v>1368</v>
      </c>
      <c r="N63">
        <v>1011</v>
      </c>
      <c r="O63" t="s">
        <v>281</v>
      </c>
      <c r="P63" t="s">
        <v>281</v>
      </c>
      <c r="Q63">
        <v>1</v>
      </c>
      <c r="W63">
        <v>0</v>
      </c>
      <c r="X63">
        <v>-353815937</v>
      </c>
      <c r="Y63">
        <v>3.36</v>
      </c>
      <c r="AA63">
        <v>0</v>
      </c>
      <c r="AB63">
        <v>8.1</v>
      </c>
      <c r="AC63">
        <v>0</v>
      </c>
      <c r="AD63">
        <v>0</v>
      </c>
      <c r="AE63">
        <v>0</v>
      </c>
      <c r="AF63">
        <v>8.1</v>
      </c>
      <c r="AG63">
        <v>0</v>
      </c>
      <c r="AH63">
        <v>0</v>
      </c>
      <c r="AI63">
        <v>1</v>
      </c>
      <c r="AJ63">
        <v>1</v>
      </c>
      <c r="AK63">
        <v>1</v>
      </c>
      <c r="AL63">
        <v>1</v>
      </c>
      <c r="AN63">
        <v>0</v>
      </c>
      <c r="AO63">
        <v>1</v>
      </c>
      <c r="AP63">
        <v>0</v>
      </c>
      <c r="AQ63">
        <v>0</v>
      </c>
      <c r="AR63">
        <v>0</v>
      </c>
      <c r="AS63" t="s">
        <v>3</v>
      </c>
      <c r="AT63">
        <v>3.36</v>
      </c>
      <c r="AU63" t="s">
        <v>3</v>
      </c>
      <c r="AV63">
        <v>0</v>
      </c>
      <c r="AW63">
        <v>2</v>
      </c>
      <c r="AX63">
        <v>38220595</v>
      </c>
      <c r="AY63">
        <v>1</v>
      </c>
      <c r="AZ63">
        <v>0</v>
      </c>
      <c r="BA63">
        <v>63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Y63*Source!I38</f>
        <v>0.13439999999999999</v>
      </c>
      <c r="CY63">
        <f>AB63</f>
        <v>8.1</v>
      </c>
      <c r="CZ63">
        <f>AF63</f>
        <v>8.1</v>
      </c>
      <c r="DA63">
        <f>AJ63</f>
        <v>1</v>
      </c>
      <c r="DB63">
        <v>0</v>
      </c>
    </row>
    <row r="64" spans="1:106">
      <c r="A64">
        <f>ROW(Source!A38)</f>
        <v>38</v>
      </c>
      <c r="B64">
        <v>38216760</v>
      </c>
      <c r="C64">
        <v>38220581</v>
      </c>
      <c r="D64">
        <v>36803258</v>
      </c>
      <c r="E64">
        <v>1</v>
      </c>
      <c r="F64">
        <v>1</v>
      </c>
      <c r="G64">
        <v>1</v>
      </c>
      <c r="H64">
        <v>3</v>
      </c>
      <c r="I64" t="s">
        <v>291</v>
      </c>
      <c r="J64" t="s">
        <v>292</v>
      </c>
      <c r="K64" t="s">
        <v>293</v>
      </c>
      <c r="L64">
        <v>1346</v>
      </c>
      <c r="N64">
        <v>1009</v>
      </c>
      <c r="O64" t="s">
        <v>294</v>
      </c>
      <c r="P64" t="s">
        <v>294</v>
      </c>
      <c r="Q64">
        <v>1</v>
      </c>
      <c r="W64">
        <v>0</v>
      </c>
      <c r="X64">
        <v>586013393</v>
      </c>
      <c r="Y64">
        <v>0.55000000000000004</v>
      </c>
      <c r="AA64">
        <v>10.57</v>
      </c>
      <c r="AB64">
        <v>0</v>
      </c>
      <c r="AC64">
        <v>0</v>
      </c>
      <c r="AD64">
        <v>0</v>
      </c>
      <c r="AE64">
        <v>10.57</v>
      </c>
      <c r="AF64">
        <v>0</v>
      </c>
      <c r="AG64">
        <v>0</v>
      </c>
      <c r="AH64">
        <v>0</v>
      </c>
      <c r="AI64">
        <v>1</v>
      </c>
      <c r="AJ64">
        <v>1</v>
      </c>
      <c r="AK64">
        <v>1</v>
      </c>
      <c r="AL64">
        <v>1</v>
      </c>
      <c r="AN64">
        <v>0</v>
      </c>
      <c r="AO64">
        <v>1</v>
      </c>
      <c r="AP64">
        <v>0</v>
      </c>
      <c r="AQ64">
        <v>0</v>
      </c>
      <c r="AR64">
        <v>0</v>
      </c>
      <c r="AS64" t="s">
        <v>3</v>
      </c>
      <c r="AT64">
        <v>0.55000000000000004</v>
      </c>
      <c r="AU64" t="s">
        <v>3</v>
      </c>
      <c r="AV64">
        <v>0</v>
      </c>
      <c r="AW64">
        <v>2</v>
      </c>
      <c r="AX64">
        <v>38220596</v>
      </c>
      <c r="AY64">
        <v>1</v>
      </c>
      <c r="AZ64">
        <v>0</v>
      </c>
      <c r="BA64">
        <v>64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Y64*Source!I38</f>
        <v>2.2000000000000002E-2</v>
      </c>
      <c r="CY64">
        <f>AA64</f>
        <v>10.57</v>
      </c>
      <c r="CZ64">
        <f>AE64</f>
        <v>10.57</v>
      </c>
      <c r="DA64">
        <f>AI64</f>
        <v>1</v>
      </c>
      <c r="DB64">
        <v>0</v>
      </c>
    </row>
    <row r="65" spans="1:106">
      <c r="A65">
        <f>ROW(Source!A38)</f>
        <v>38</v>
      </c>
      <c r="B65">
        <v>38216760</v>
      </c>
      <c r="C65">
        <v>38220581</v>
      </c>
      <c r="D65">
        <v>36825790</v>
      </c>
      <c r="E65">
        <v>1</v>
      </c>
      <c r="F65">
        <v>1</v>
      </c>
      <c r="G65">
        <v>1</v>
      </c>
      <c r="H65">
        <v>3</v>
      </c>
      <c r="I65" t="s">
        <v>348</v>
      </c>
      <c r="J65" t="s">
        <v>349</v>
      </c>
      <c r="K65" t="s">
        <v>350</v>
      </c>
      <c r="L65">
        <v>1348</v>
      </c>
      <c r="N65">
        <v>1009</v>
      </c>
      <c r="O65" t="s">
        <v>150</v>
      </c>
      <c r="P65" t="s">
        <v>150</v>
      </c>
      <c r="Q65">
        <v>1000</v>
      </c>
      <c r="W65">
        <v>0</v>
      </c>
      <c r="X65">
        <v>8837602</v>
      </c>
      <c r="Y65">
        <v>4.0000000000000001E-3</v>
      </c>
      <c r="AA65">
        <v>5763</v>
      </c>
      <c r="AB65">
        <v>0</v>
      </c>
      <c r="AC65">
        <v>0</v>
      </c>
      <c r="AD65">
        <v>0</v>
      </c>
      <c r="AE65">
        <v>5763</v>
      </c>
      <c r="AF65">
        <v>0</v>
      </c>
      <c r="AG65">
        <v>0</v>
      </c>
      <c r="AH65">
        <v>0</v>
      </c>
      <c r="AI65">
        <v>1</v>
      </c>
      <c r="AJ65">
        <v>1</v>
      </c>
      <c r="AK65">
        <v>1</v>
      </c>
      <c r="AL65">
        <v>1</v>
      </c>
      <c r="AN65">
        <v>0</v>
      </c>
      <c r="AO65">
        <v>1</v>
      </c>
      <c r="AP65">
        <v>0</v>
      </c>
      <c r="AQ65">
        <v>0</v>
      </c>
      <c r="AR65">
        <v>0</v>
      </c>
      <c r="AS65" t="s">
        <v>3</v>
      </c>
      <c r="AT65">
        <v>4.0000000000000001E-3</v>
      </c>
      <c r="AU65" t="s">
        <v>3</v>
      </c>
      <c r="AV65">
        <v>0</v>
      </c>
      <c r="AW65">
        <v>2</v>
      </c>
      <c r="AX65">
        <v>38220597</v>
      </c>
      <c r="AY65">
        <v>1</v>
      </c>
      <c r="AZ65">
        <v>0</v>
      </c>
      <c r="BA65">
        <v>65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Y65*Source!I38</f>
        <v>1.6000000000000001E-4</v>
      </c>
      <c r="CY65">
        <f>AA65</f>
        <v>5763</v>
      </c>
      <c r="CZ65">
        <f>AE65</f>
        <v>5763</v>
      </c>
      <c r="DA65">
        <f>AI65</f>
        <v>1</v>
      </c>
      <c r="DB65">
        <v>0</v>
      </c>
    </row>
    <row r="66" spans="1:106">
      <c r="A66">
        <f>ROW(Source!A38)</f>
        <v>38</v>
      </c>
      <c r="B66">
        <v>38216760</v>
      </c>
      <c r="C66">
        <v>38220581</v>
      </c>
      <c r="D66">
        <v>36838321</v>
      </c>
      <c r="E66">
        <v>1</v>
      </c>
      <c r="F66">
        <v>1</v>
      </c>
      <c r="G66">
        <v>1</v>
      </c>
      <c r="H66">
        <v>3</v>
      </c>
      <c r="I66" t="s">
        <v>351</v>
      </c>
      <c r="J66" t="s">
        <v>352</v>
      </c>
      <c r="K66" t="s">
        <v>353</v>
      </c>
      <c r="L66">
        <v>1346</v>
      </c>
      <c r="N66">
        <v>1009</v>
      </c>
      <c r="O66" t="s">
        <v>294</v>
      </c>
      <c r="P66" t="s">
        <v>294</v>
      </c>
      <c r="Q66">
        <v>1</v>
      </c>
      <c r="W66">
        <v>0</v>
      </c>
      <c r="X66">
        <v>-1130618203</v>
      </c>
      <c r="Y66">
        <v>2</v>
      </c>
      <c r="AA66">
        <v>238.48</v>
      </c>
      <c r="AB66">
        <v>0</v>
      </c>
      <c r="AC66">
        <v>0</v>
      </c>
      <c r="AD66">
        <v>0</v>
      </c>
      <c r="AE66">
        <v>238.48</v>
      </c>
      <c r="AF66">
        <v>0</v>
      </c>
      <c r="AG66">
        <v>0</v>
      </c>
      <c r="AH66">
        <v>0</v>
      </c>
      <c r="AI66">
        <v>1</v>
      </c>
      <c r="AJ66">
        <v>1</v>
      </c>
      <c r="AK66">
        <v>1</v>
      </c>
      <c r="AL66">
        <v>1</v>
      </c>
      <c r="AN66">
        <v>0</v>
      </c>
      <c r="AO66">
        <v>1</v>
      </c>
      <c r="AP66">
        <v>0</v>
      </c>
      <c r="AQ66">
        <v>0</v>
      </c>
      <c r="AR66">
        <v>0</v>
      </c>
      <c r="AS66" t="s">
        <v>3</v>
      </c>
      <c r="AT66">
        <v>2</v>
      </c>
      <c r="AU66" t="s">
        <v>3</v>
      </c>
      <c r="AV66">
        <v>0</v>
      </c>
      <c r="AW66">
        <v>2</v>
      </c>
      <c r="AX66">
        <v>38220598</v>
      </c>
      <c r="AY66">
        <v>1</v>
      </c>
      <c r="AZ66">
        <v>0</v>
      </c>
      <c r="BA66">
        <v>66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Y66*Source!I38</f>
        <v>0.08</v>
      </c>
      <c r="CY66">
        <f>AA66</f>
        <v>238.48</v>
      </c>
      <c r="CZ66">
        <f>AE66</f>
        <v>238.48</v>
      </c>
      <c r="DA66">
        <f>AI66</f>
        <v>1</v>
      </c>
      <c r="DB66">
        <v>0</v>
      </c>
    </row>
    <row r="67" spans="1:106">
      <c r="A67">
        <f>ROW(Source!A38)</f>
        <v>38</v>
      </c>
      <c r="B67">
        <v>38216760</v>
      </c>
      <c r="C67">
        <v>38220581</v>
      </c>
      <c r="D67">
        <v>36799065</v>
      </c>
      <c r="E67">
        <v>17</v>
      </c>
      <c r="F67">
        <v>1</v>
      </c>
      <c r="G67">
        <v>1</v>
      </c>
      <c r="H67">
        <v>3</v>
      </c>
      <c r="I67" t="s">
        <v>308</v>
      </c>
      <c r="J67" t="s">
        <v>3</v>
      </c>
      <c r="K67" t="s">
        <v>309</v>
      </c>
      <c r="L67">
        <v>1374</v>
      </c>
      <c r="N67">
        <v>1013</v>
      </c>
      <c r="O67" t="s">
        <v>310</v>
      </c>
      <c r="P67" t="s">
        <v>310</v>
      </c>
      <c r="Q67">
        <v>1</v>
      </c>
      <c r="W67">
        <v>0</v>
      </c>
      <c r="X67">
        <v>-1731369543</v>
      </c>
      <c r="Y67">
        <v>3.57</v>
      </c>
      <c r="AA67">
        <v>1</v>
      </c>
      <c r="AB67">
        <v>0</v>
      </c>
      <c r="AC67">
        <v>0</v>
      </c>
      <c r="AD67">
        <v>0</v>
      </c>
      <c r="AE67">
        <v>1</v>
      </c>
      <c r="AF67">
        <v>0</v>
      </c>
      <c r="AG67">
        <v>0</v>
      </c>
      <c r="AH67">
        <v>0</v>
      </c>
      <c r="AI67">
        <v>1</v>
      </c>
      <c r="AJ67">
        <v>1</v>
      </c>
      <c r="AK67">
        <v>1</v>
      </c>
      <c r="AL67">
        <v>1</v>
      </c>
      <c r="AN67">
        <v>0</v>
      </c>
      <c r="AO67">
        <v>1</v>
      </c>
      <c r="AP67">
        <v>0</v>
      </c>
      <c r="AQ67">
        <v>0</v>
      </c>
      <c r="AR67">
        <v>0</v>
      </c>
      <c r="AS67" t="s">
        <v>3</v>
      </c>
      <c r="AT67">
        <v>3.57</v>
      </c>
      <c r="AU67" t="s">
        <v>3</v>
      </c>
      <c r="AV67">
        <v>0</v>
      </c>
      <c r="AW67">
        <v>2</v>
      </c>
      <c r="AX67">
        <v>38220599</v>
      </c>
      <c r="AY67">
        <v>1</v>
      </c>
      <c r="AZ67">
        <v>0</v>
      </c>
      <c r="BA67">
        <v>67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Y67*Source!I38</f>
        <v>0.14280000000000001</v>
      </c>
      <c r="CY67">
        <f>AA67</f>
        <v>1</v>
      </c>
      <c r="CZ67">
        <f>AE67</f>
        <v>1</v>
      </c>
      <c r="DA67">
        <f>AI67</f>
        <v>1</v>
      </c>
      <c r="DB67">
        <v>0</v>
      </c>
    </row>
    <row r="68" spans="1:106">
      <c r="A68">
        <f>ROW(Source!A39)</f>
        <v>39</v>
      </c>
      <c r="B68">
        <v>38216760</v>
      </c>
      <c r="C68">
        <v>38220600</v>
      </c>
      <c r="D68">
        <v>37080781</v>
      </c>
      <c r="E68">
        <v>1</v>
      </c>
      <c r="F68">
        <v>1</v>
      </c>
      <c r="G68">
        <v>1</v>
      </c>
      <c r="H68">
        <v>1</v>
      </c>
      <c r="I68" t="s">
        <v>337</v>
      </c>
      <c r="J68" t="s">
        <v>3</v>
      </c>
      <c r="K68" t="s">
        <v>338</v>
      </c>
      <c r="L68">
        <v>1191</v>
      </c>
      <c r="N68">
        <v>1013</v>
      </c>
      <c r="O68" t="s">
        <v>275</v>
      </c>
      <c r="P68" t="s">
        <v>275</v>
      </c>
      <c r="Q68">
        <v>1</v>
      </c>
      <c r="W68">
        <v>0</v>
      </c>
      <c r="X68">
        <v>912892513</v>
      </c>
      <c r="Y68">
        <v>16.8</v>
      </c>
      <c r="AA68">
        <v>0</v>
      </c>
      <c r="AB68">
        <v>0</v>
      </c>
      <c r="AC68">
        <v>0</v>
      </c>
      <c r="AD68">
        <v>9.92</v>
      </c>
      <c r="AE68">
        <v>0</v>
      </c>
      <c r="AF68">
        <v>0</v>
      </c>
      <c r="AG68">
        <v>0</v>
      </c>
      <c r="AH68">
        <v>9.92</v>
      </c>
      <c r="AI68">
        <v>1</v>
      </c>
      <c r="AJ68">
        <v>1</v>
      </c>
      <c r="AK68">
        <v>1</v>
      </c>
      <c r="AL68">
        <v>1</v>
      </c>
      <c r="AN68">
        <v>0</v>
      </c>
      <c r="AO68">
        <v>1</v>
      </c>
      <c r="AP68">
        <v>0</v>
      </c>
      <c r="AQ68">
        <v>0</v>
      </c>
      <c r="AR68">
        <v>0</v>
      </c>
      <c r="AS68" t="s">
        <v>3</v>
      </c>
      <c r="AT68">
        <v>16.8</v>
      </c>
      <c r="AU68" t="s">
        <v>3</v>
      </c>
      <c r="AV68">
        <v>1</v>
      </c>
      <c r="AW68">
        <v>2</v>
      </c>
      <c r="AX68">
        <v>38220614</v>
      </c>
      <c r="AY68">
        <v>1</v>
      </c>
      <c r="AZ68">
        <v>0</v>
      </c>
      <c r="BA68">
        <v>68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Y68*Source!I39</f>
        <v>0.33600000000000002</v>
      </c>
      <c r="CY68">
        <f>AD68</f>
        <v>9.92</v>
      </c>
      <c r="CZ68">
        <f>AH68</f>
        <v>9.92</v>
      </c>
      <c r="DA68">
        <f>AL68</f>
        <v>1</v>
      </c>
      <c r="DB68">
        <v>0</v>
      </c>
    </row>
    <row r="69" spans="1:106">
      <c r="A69">
        <f>ROW(Source!A39)</f>
        <v>39</v>
      </c>
      <c r="B69">
        <v>38216760</v>
      </c>
      <c r="C69">
        <v>38220600</v>
      </c>
      <c r="D69">
        <v>37064876</v>
      </c>
      <c r="E69">
        <v>1</v>
      </c>
      <c r="F69">
        <v>1</v>
      </c>
      <c r="G69">
        <v>1</v>
      </c>
      <c r="H69">
        <v>1</v>
      </c>
      <c r="I69" t="s">
        <v>276</v>
      </c>
      <c r="J69" t="s">
        <v>3</v>
      </c>
      <c r="K69" t="s">
        <v>277</v>
      </c>
      <c r="L69">
        <v>1191</v>
      </c>
      <c r="N69">
        <v>1013</v>
      </c>
      <c r="O69" t="s">
        <v>275</v>
      </c>
      <c r="P69" t="s">
        <v>275</v>
      </c>
      <c r="Q69">
        <v>1</v>
      </c>
      <c r="W69">
        <v>0</v>
      </c>
      <c r="X69">
        <v>-1417349443</v>
      </c>
      <c r="Y69">
        <v>0.02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1</v>
      </c>
      <c r="AJ69">
        <v>1</v>
      </c>
      <c r="AK69">
        <v>1</v>
      </c>
      <c r="AL69">
        <v>1</v>
      </c>
      <c r="AN69">
        <v>0</v>
      </c>
      <c r="AO69">
        <v>1</v>
      </c>
      <c r="AP69">
        <v>0</v>
      </c>
      <c r="AQ69">
        <v>0</v>
      </c>
      <c r="AR69">
        <v>0</v>
      </c>
      <c r="AS69" t="s">
        <v>3</v>
      </c>
      <c r="AT69">
        <v>0.02</v>
      </c>
      <c r="AU69" t="s">
        <v>3</v>
      </c>
      <c r="AV69">
        <v>2</v>
      </c>
      <c r="AW69">
        <v>2</v>
      </c>
      <c r="AX69">
        <v>38220615</v>
      </c>
      <c r="AY69">
        <v>1</v>
      </c>
      <c r="AZ69">
        <v>0</v>
      </c>
      <c r="BA69">
        <v>69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Y69*Source!I39</f>
        <v>4.0000000000000002E-4</v>
      </c>
      <c r="CY69">
        <f>AD69</f>
        <v>0</v>
      </c>
      <c r="CZ69">
        <f>AH69</f>
        <v>0</v>
      </c>
      <c r="DA69">
        <f>AL69</f>
        <v>1</v>
      </c>
      <c r="DB69">
        <v>0</v>
      </c>
    </row>
    <row r="70" spans="1:106">
      <c r="A70">
        <f>ROW(Source!A39)</f>
        <v>39</v>
      </c>
      <c r="B70">
        <v>38216760</v>
      </c>
      <c r="C70">
        <v>38220600</v>
      </c>
      <c r="D70">
        <v>36882159</v>
      </c>
      <c r="E70">
        <v>1</v>
      </c>
      <c r="F70">
        <v>1</v>
      </c>
      <c r="G70">
        <v>1</v>
      </c>
      <c r="H70">
        <v>2</v>
      </c>
      <c r="I70" t="s">
        <v>278</v>
      </c>
      <c r="J70" t="s">
        <v>279</v>
      </c>
      <c r="K70" t="s">
        <v>280</v>
      </c>
      <c r="L70">
        <v>1368</v>
      </c>
      <c r="N70">
        <v>1011</v>
      </c>
      <c r="O70" t="s">
        <v>281</v>
      </c>
      <c r="P70" t="s">
        <v>281</v>
      </c>
      <c r="Q70">
        <v>1</v>
      </c>
      <c r="W70">
        <v>0</v>
      </c>
      <c r="X70">
        <v>-1718674368</v>
      </c>
      <c r="Y70">
        <v>0.01</v>
      </c>
      <c r="AA70">
        <v>0</v>
      </c>
      <c r="AB70">
        <v>111.99</v>
      </c>
      <c r="AC70">
        <v>13.5</v>
      </c>
      <c r="AD70">
        <v>0</v>
      </c>
      <c r="AE70">
        <v>0</v>
      </c>
      <c r="AF70">
        <v>111.99</v>
      </c>
      <c r="AG70">
        <v>13.5</v>
      </c>
      <c r="AH70">
        <v>0</v>
      </c>
      <c r="AI70">
        <v>1</v>
      </c>
      <c r="AJ70">
        <v>1</v>
      </c>
      <c r="AK70">
        <v>1</v>
      </c>
      <c r="AL70">
        <v>1</v>
      </c>
      <c r="AN70">
        <v>0</v>
      </c>
      <c r="AO70">
        <v>1</v>
      </c>
      <c r="AP70">
        <v>0</v>
      </c>
      <c r="AQ70">
        <v>0</v>
      </c>
      <c r="AR70">
        <v>0</v>
      </c>
      <c r="AS70" t="s">
        <v>3</v>
      </c>
      <c r="AT70">
        <v>0.01</v>
      </c>
      <c r="AU70" t="s">
        <v>3</v>
      </c>
      <c r="AV70">
        <v>0</v>
      </c>
      <c r="AW70">
        <v>2</v>
      </c>
      <c r="AX70">
        <v>38220616</v>
      </c>
      <c r="AY70">
        <v>1</v>
      </c>
      <c r="AZ70">
        <v>0</v>
      </c>
      <c r="BA70">
        <v>70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Y70*Source!I39</f>
        <v>2.0000000000000001E-4</v>
      </c>
      <c r="CY70">
        <f>AB70</f>
        <v>111.99</v>
      </c>
      <c r="CZ70">
        <f>AF70</f>
        <v>111.99</v>
      </c>
      <c r="DA70">
        <f>AJ70</f>
        <v>1</v>
      </c>
      <c r="DB70">
        <v>0</v>
      </c>
    </row>
    <row r="71" spans="1:106">
      <c r="A71">
        <f>ROW(Source!A39)</f>
        <v>39</v>
      </c>
      <c r="B71">
        <v>38216760</v>
      </c>
      <c r="C71">
        <v>38220600</v>
      </c>
      <c r="D71">
        <v>36883554</v>
      </c>
      <c r="E71">
        <v>1</v>
      </c>
      <c r="F71">
        <v>1</v>
      </c>
      <c r="G71">
        <v>1</v>
      </c>
      <c r="H71">
        <v>2</v>
      </c>
      <c r="I71" t="s">
        <v>282</v>
      </c>
      <c r="J71" t="s">
        <v>283</v>
      </c>
      <c r="K71" t="s">
        <v>284</v>
      </c>
      <c r="L71">
        <v>1368</v>
      </c>
      <c r="N71">
        <v>1011</v>
      </c>
      <c r="O71" t="s">
        <v>281</v>
      </c>
      <c r="P71" t="s">
        <v>281</v>
      </c>
      <c r="Q71">
        <v>1</v>
      </c>
      <c r="W71">
        <v>0</v>
      </c>
      <c r="X71">
        <v>1372534845</v>
      </c>
      <c r="Y71">
        <v>0.01</v>
      </c>
      <c r="AA71">
        <v>0</v>
      </c>
      <c r="AB71">
        <v>65.709999999999994</v>
      </c>
      <c r="AC71">
        <v>11.6</v>
      </c>
      <c r="AD71">
        <v>0</v>
      </c>
      <c r="AE71">
        <v>0</v>
      </c>
      <c r="AF71">
        <v>65.709999999999994</v>
      </c>
      <c r="AG71">
        <v>11.6</v>
      </c>
      <c r="AH71">
        <v>0</v>
      </c>
      <c r="AI71">
        <v>1</v>
      </c>
      <c r="AJ71">
        <v>1</v>
      </c>
      <c r="AK71">
        <v>1</v>
      </c>
      <c r="AL71">
        <v>1</v>
      </c>
      <c r="AN71">
        <v>0</v>
      </c>
      <c r="AO71">
        <v>1</v>
      </c>
      <c r="AP71">
        <v>0</v>
      </c>
      <c r="AQ71">
        <v>0</v>
      </c>
      <c r="AR71">
        <v>0</v>
      </c>
      <c r="AS71" t="s">
        <v>3</v>
      </c>
      <c r="AT71">
        <v>0.01</v>
      </c>
      <c r="AU71" t="s">
        <v>3</v>
      </c>
      <c r="AV71">
        <v>0</v>
      </c>
      <c r="AW71">
        <v>2</v>
      </c>
      <c r="AX71">
        <v>38220617</v>
      </c>
      <c r="AY71">
        <v>1</v>
      </c>
      <c r="AZ71">
        <v>0</v>
      </c>
      <c r="BA71">
        <v>71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Y71*Source!I39</f>
        <v>2.0000000000000001E-4</v>
      </c>
      <c r="CY71">
        <f>AB71</f>
        <v>65.709999999999994</v>
      </c>
      <c r="CZ71">
        <f>AF71</f>
        <v>65.709999999999994</v>
      </c>
      <c r="DA71">
        <f>AJ71</f>
        <v>1</v>
      </c>
      <c r="DB71">
        <v>0</v>
      </c>
    </row>
    <row r="72" spans="1:106">
      <c r="A72">
        <f>ROW(Source!A39)</f>
        <v>39</v>
      </c>
      <c r="B72">
        <v>38216760</v>
      </c>
      <c r="C72">
        <v>38220600</v>
      </c>
      <c r="D72">
        <v>36800043</v>
      </c>
      <c r="E72">
        <v>1</v>
      </c>
      <c r="F72">
        <v>1</v>
      </c>
      <c r="G72">
        <v>1</v>
      </c>
      <c r="H72">
        <v>3</v>
      </c>
      <c r="I72" t="s">
        <v>313</v>
      </c>
      <c r="J72" t="s">
        <v>314</v>
      </c>
      <c r="K72" t="s">
        <v>315</v>
      </c>
      <c r="L72">
        <v>1346</v>
      </c>
      <c r="N72">
        <v>1009</v>
      </c>
      <c r="O72" t="s">
        <v>294</v>
      </c>
      <c r="P72" t="s">
        <v>294</v>
      </c>
      <c r="Q72">
        <v>1</v>
      </c>
      <c r="W72">
        <v>0</v>
      </c>
      <c r="X72">
        <v>618806536</v>
      </c>
      <c r="Y72">
        <v>0.1</v>
      </c>
      <c r="AA72">
        <v>44.97</v>
      </c>
      <c r="AB72">
        <v>0</v>
      </c>
      <c r="AC72">
        <v>0</v>
      </c>
      <c r="AD72">
        <v>0</v>
      </c>
      <c r="AE72">
        <v>44.97</v>
      </c>
      <c r="AF72">
        <v>0</v>
      </c>
      <c r="AG72">
        <v>0</v>
      </c>
      <c r="AH72">
        <v>0</v>
      </c>
      <c r="AI72">
        <v>1</v>
      </c>
      <c r="AJ72">
        <v>1</v>
      </c>
      <c r="AK72">
        <v>1</v>
      </c>
      <c r="AL72">
        <v>1</v>
      </c>
      <c r="AN72">
        <v>0</v>
      </c>
      <c r="AO72">
        <v>1</v>
      </c>
      <c r="AP72">
        <v>0</v>
      </c>
      <c r="AQ72">
        <v>0</v>
      </c>
      <c r="AR72">
        <v>0</v>
      </c>
      <c r="AS72" t="s">
        <v>3</v>
      </c>
      <c r="AT72">
        <v>0.1</v>
      </c>
      <c r="AU72" t="s">
        <v>3</v>
      </c>
      <c r="AV72">
        <v>0</v>
      </c>
      <c r="AW72">
        <v>2</v>
      </c>
      <c r="AX72">
        <v>38220618</v>
      </c>
      <c r="AY72">
        <v>1</v>
      </c>
      <c r="AZ72">
        <v>0</v>
      </c>
      <c r="BA72">
        <v>72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Y72*Source!I39</f>
        <v>2E-3</v>
      </c>
      <c r="CY72">
        <f t="shared" ref="CY72:CY80" si="6">AA72</f>
        <v>44.97</v>
      </c>
      <c r="CZ72">
        <f t="shared" ref="CZ72:CZ80" si="7">AE72</f>
        <v>44.97</v>
      </c>
      <c r="DA72">
        <f t="shared" ref="DA72:DA80" si="8">AI72</f>
        <v>1</v>
      </c>
      <c r="DB72">
        <v>0</v>
      </c>
    </row>
    <row r="73" spans="1:106">
      <c r="A73">
        <f>ROW(Source!A39)</f>
        <v>39</v>
      </c>
      <c r="B73">
        <v>38216760</v>
      </c>
      <c r="C73">
        <v>38220600</v>
      </c>
      <c r="D73">
        <v>36801775</v>
      </c>
      <c r="E73">
        <v>1</v>
      </c>
      <c r="F73">
        <v>1</v>
      </c>
      <c r="G73">
        <v>1</v>
      </c>
      <c r="H73">
        <v>3</v>
      </c>
      <c r="I73" t="s">
        <v>316</v>
      </c>
      <c r="J73" t="s">
        <v>317</v>
      </c>
      <c r="K73" t="s">
        <v>318</v>
      </c>
      <c r="L73">
        <v>1346</v>
      </c>
      <c r="N73">
        <v>1009</v>
      </c>
      <c r="O73" t="s">
        <v>294</v>
      </c>
      <c r="P73" t="s">
        <v>294</v>
      </c>
      <c r="Q73">
        <v>1</v>
      </c>
      <c r="W73">
        <v>0</v>
      </c>
      <c r="X73">
        <v>56922527</v>
      </c>
      <c r="Y73">
        <v>0.02</v>
      </c>
      <c r="AA73">
        <v>11.5</v>
      </c>
      <c r="AB73">
        <v>0</v>
      </c>
      <c r="AC73">
        <v>0</v>
      </c>
      <c r="AD73">
        <v>0</v>
      </c>
      <c r="AE73">
        <v>11.5</v>
      </c>
      <c r="AF73">
        <v>0</v>
      </c>
      <c r="AG73">
        <v>0</v>
      </c>
      <c r="AH73">
        <v>0</v>
      </c>
      <c r="AI73">
        <v>1</v>
      </c>
      <c r="AJ73">
        <v>1</v>
      </c>
      <c r="AK73">
        <v>1</v>
      </c>
      <c r="AL73">
        <v>1</v>
      </c>
      <c r="AN73">
        <v>0</v>
      </c>
      <c r="AO73">
        <v>1</v>
      </c>
      <c r="AP73">
        <v>0</v>
      </c>
      <c r="AQ73">
        <v>0</v>
      </c>
      <c r="AR73">
        <v>0</v>
      </c>
      <c r="AS73" t="s">
        <v>3</v>
      </c>
      <c r="AT73">
        <v>0.02</v>
      </c>
      <c r="AU73" t="s">
        <v>3</v>
      </c>
      <c r="AV73">
        <v>0</v>
      </c>
      <c r="AW73">
        <v>2</v>
      </c>
      <c r="AX73">
        <v>38220619</v>
      </c>
      <c r="AY73">
        <v>1</v>
      </c>
      <c r="AZ73">
        <v>0</v>
      </c>
      <c r="BA73">
        <v>73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Y73*Source!I39</f>
        <v>4.0000000000000002E-4</v>
      </c>
      <c r="CY73">
        <f t="shared" si="6"/>
        <v>11.5</v>
      </c>
      <c r="CZ73">
        <f t="shared" si="7"/>
        <v>11.5</v>
      </c>
      <c r="DA73">
        <f t="shared" si="8"/>
        <v>1</v>
      </c>
      <c r="DB73">
        <v>0</v>
      </c>
    </row>
    <row r="74" spans="1:106">
      <c r="A74">
        <f>ROW(Source!A39)</f>
        <v>39</v>
      </c>
      <c r="B74">
        <v>38216760</v>
      </c>
      <c r="C74">
        <v>38220600</v>
      </c>
      <c r="D74">
        <v>36802094</v>
      </c>
      <c r="E74">
        <v>1</v>
      </c>
      <c r="F74">
        <v>1</v>
      </c>
      <c r="G74">
        <v>1</v>
      </c>
      <c r="H74">
        <v>3</v>
      </c>
      <c r="I74" t="s">
        <v>319</v>
      </c>
      <c r="J74" t="s">
        <v>320</v>
      </c>
      <c r="K74" t="s">
        <v>321</v>
      </c>
      <c r="L74">
        <v>1346</v>
      </c>
      <c r="N74">
        <v>1009</v>
      </c>
      <c r="O74" t="s">
        <v>294</v>
      </c>
      <c r="P74" t="s">
        <v>294</v>
      </c>
      <c r="Q74">
        <v>1</v>
      </c>
      <c r="W74">
        <v>0</v>
      </c>
      <c r="X74">
        <v>-1088866022</v>
      </c>
      <c r="Y74">
        <v>0.2</v>
      </c>
      <c r="AA74">
        <v>30.4</v>
      </c>
      <c r="AB74">
        <v>0</v>
      </c>
      <c r="AC74">
        <v>0</v>
      </c>
      <c r="AD74">
        <v>0</v>
      </c>
      <c r="AE74">
        <v>30.4</v>
      </c>
      <c r="AF74">
        <v>0</v>
      </c>
      <c r="AG74">
        <v>0</v>
      </c>
      <c r="AH74">
        <v>0</v>
      </c>
      <c r="AI74">
        <v>1</v>
      </c>
      <c r="AJ74">
        <v>1</v>
      </c>
      <c r="AK74">
        <v>1</v>
      </c>
      <c r="AL74">
        <v>1</v>
      </c>
      <c r="AN74">
        <v>0</v>
      </c>
      <c r="AO74">
        <v>1</v>
      </c>
      <c r="AP74">
        <v>0</v>
      </c>
      <c r="AQ74">
        <v>0</v>
      </c>
      <c r="AR74">
        <v>0</v>
      </c>
      <c r="AS74" t="s">
        <v>3</v>
      </c>
      <c r="AT74">
        <v>0.2</v>
      </c>
      <c r="AU74" t="s">
        <v>3</v>
      </c>
      <c r="AV74">
        <v>0</v>
      </c>
      <c r="AW74">
        <v>2</v>
      </c>
      <c r="AX74">
        <v>38220620</v>
      </c>
      <c r="AY74">
        <v>1</v>
      </c>
      <c r="AZ74">
        <v>0</v>
      </c>
      <c r="BA74">
        <v>74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Y74*Source!I39</f>
        <v>4.0000000000000001E-3</v>
      </c>
      <c r="CY74">
        <f t="shared" si="6"/>
        <v>30.4</v>
      </c>
      <c r="CZ74">
        <f t="shared" si="7"/>
        <v>30.4</v>
      </c>
      <c r="DA74">
        <f t="shared" si="8"/>
        <v>1</v>
      </c>
      <c r="DB74">
        <v>0</v>
      </c>
    </row>
    <row r="75" spans="1:106">
      <c r="A75">
        <f>ROW(Source!A39)</f>
        <v>39</v>
      </c>
      <c r="B75">
        <v>38216760</v>
      </c>
      <c r="C75">
        <v>38220600</v>
      </c>
      <c r="D75">
        <v>36802106</v>
      </c>
      <c r="E75">
        <v>1</v>
      </c>
      <c r="F75">
        <v>1</v>
      </c>
      <c r="G75">
        <v>1</v>
      </c>
      <c r="H75">
        <v>3</v>
      </c>
      <c r="I75" t="s">
        <v>288</v>
      </c>
      <c r="J75" t="s">
        <v>289</v>
      </c>
      <c r="K75" t="s">
        <v>290</v>
      </c>
      <c r="L75">
        <v>1308</v>
      </c>
      <c r="N75">
        <v>1003</v>
      </c>
      <c r="O75" t="s">
        <v>20</v>
      </c>
      <c r="P75" t="s">
        <v>20</v>
      </c>
      <c r="Q75">
        <v>100</v>
      </c>
      <c r="W75">
        <v>0</v>
      </c>
      <c r="X75">
        <v>568244124</v>
      </c>
      <c r="Y75">
        <v>0.1</v>
      </c>
      <c r="AA75">
        <v>120</v>
      </c>
      <c r="AB75">
        <v>0</v>
      </c>
      <c r="AC75">
        <v>0</v>
      </c>
      <c r="AD75">
        <v>0</v>
      </c>
      <c r="AE75">
        <v>120</v>
      </c>
      <c r="AF75">
        <v>0</v>
      </c>
      <c r="AG75">
        <v>0</v>
      </c>
      <c r="AH75">
        <v>0</v>
      </c>
      <c r="AI75">
        <v>1</v>
      </c>
      <c r="AJ75">
        <v>1</v>
      </c>
      <c r="AK75">
        <v>1</v>
      </c>
      <c r="AL75">
        <v>1</v>
      </c>
      <c r="AN75">
        <v>0</v>
      </c>
      <c r="AO75">
        <v>1</v>
      </c>
      <c r="AP75">
        <v>0</v>
      </c>
      <c r="AQ75">
        <v>0</v>
      </c>
      <c r="AR75">
        <v>0</v>
      </c>
      <c r="AS75" t="s">
        <v>3</v>
      </c>
      <c r="AT75">
        <v>0.1</v>
      </c>
      <c r="AU75" t="s">
        <v>3</v>
      </c>
      <c r="AV75">
        <v>0</v>
      </c>
      <c r="AW75">
        <v>2</v>
      </c>
      <c r="AX75">
        <v>38220621</v>
      </c>
      <c r="AY75">
        <v>1</v>
      </c>
      <c r="AZ75">
        <v>0</v>
      </c>
      <c r="BA75">
        <v>75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Y75*Source!I39</f>
        <v>2E-3</v>
      </c>
      <c r="CY75">
        <f t="shared" si="6"/>
        <v>120</v>
      </c>
      <c r="CZ75">
        <f t="shared" si="7"/>
        <v>120</v>
      </c>
      <c r="DA75">
        <f t="shared" si="8"/>
        <v>1</v>
      </c>
      <c r="DB75">
        <v>0</v>
      </c>
    </row>
    <row r="76" spans="1:106">
      <c r="A76">
        <f>ROW(Source!A39)</f>
        <v>39</v>
      </c>
      <c r="B76">
        <v>38216760</v>
      </c>
      <c r="C76">
        <v>38220600</v>
      </c>
      <c r="D76">
        <v>36805500</v>
      </c>
      <c r="E76">
        <v>1</v>
      </c>
      <c r="F76">
        <v>1</v>
      </c>
      <c r="G76">
        <v>1</v>
      </c>
      <c r="H76">
        <v>3</v>
      </c>
      <c r="I76" t="s">
        <v>325</v>
      </c>
      <c r="J76" t="s">
        <v>326</v>
      </c>
      <c r="K76" t="s">
        <v>327</v>
      </c>
      <c r="L76">
        <v>1346</v>
      </c>
      <c r="N76">
        <v>1009</v>
      </c>
      <c r="O76" t="s">
        <v>294</v>
      </c>
      <c r="P76" t="s">
        <v>294</v>
      </c>
      <c r="Q76">
        <v>1</v>
      </c>
      <c r="W76">
        <v>0</v>
      </c>
      <c r="X76">
        <v>-856710481</v>
      </c>
      <c r="Y76">
        <v>0.01</v>
      </c>
      <c r="AA76">
        <v>133.05000000000001</v>
      </c>
      <c r="AB76">
        <v>0</v>
      </c>
      <c r="AC76">
        <v>0</v>
      </c>
      <c r="AD76">
        <v>0</v>
      </c>
      <c r="AE76">
        <v>133.05000000000001</v>
      </c>
      <c r="AF76">
        <v>0</v>
      </c>
      <c r="AG76">
        <v>0</v>
      </c>
      <c r="AH76">
        <v>0</v>
      </c>
      <c r="AI76">
        <v>1</v>
      </c>
      <c r="AJ76">
        <v>1</v>
      </c>
      <c r="AK76">
        <v>1</v>
      </c>
      <c r="AL76">
        <v>1</v>
      </c>
      <c r="AN76">
        <v>0</v>
      </c>
      <c r="AO76">
        <v>1</v>
      </c>
      <c r="AP76">
        <v>0</v>
      </c>
      <c r="AQ76">
        <v>0</v>
      </c>
      <c r="AR76">
        <v>0</v>
      </c>
      <c r="AS76" t="s">
        <v>3</v>
      </c>
      <c r="AT76">
        <v>0.01</v>
      </c>
      <c r="AU76" t="s">
        <v>3</v>
      </c>
      <c r="AV76">
        <v>0</v>
      </c>
      <c r="AW76">
        <v>2</v>
      </c>
      <c r="AX76">
        <v>38220622</v>
      </c>
      <c r="AY76">
        <v>1</v>
      </c>
      <c r="AZ76">
        <v>0</v>
      </c>
      <c r="BA76">
        <v>76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Y76*Source!I39</f>
        <v>2.0000000000000001E-4</v>
      </c>
      <c r="CY76">
        <f t="shared" si="6"/>
        <v>133.05000000000001</v>
      </c>
      <c r="CZ76">
        <f t="shared" si="7"/>
        <v>133.05000000000001</v>
      </c>
      <c r="DA76">
        <f t="shared" si="8"/>
        <v>1</v>
      </c>
      <c r="DB76">
        <v>0</v>
      </c>
    </row>
    <row r="77" spans="1:106">
      <c r="A77">
        <f>ROW(Source!A39)</f>
        <v>39</v>
      </c>
      <c r="B77">
        <v>38216760</v>
      </c>
      <c r="C77">
        <v>38220600</v>
      </c>
      <c r="D77">
        <v>36829535</v>
      </c>
      <c r="E77">
        <v>1</v>
      </c>
      <c r="F77">
        <v>1</v>
      </c>
      <c r="G77">
        <v>1</v>
      </c>
      <c r="H77">
        <v>3</v>
      </c>
      <c r="I77" t="s">
        <v>354</v>
      </c>
      <c r="J77" t="s">
        <v>355</v>
      </c>
      <c r="K77" t="s">
        <v>356</v>
      </c>
      <c r="L77">
        <v>1346</v>
      </c>
      <c r="N77">
        <v>1009</v>
      </c>
      <c r="O77" t="s">
        <v>294</v>
      </c>
      <c r="P77" t="s">
        <v>294</v>
      </c>
      <c r="Q77">
        <v>1</v>
      </c>
      <c r="W77">
        <v>0</v>
      </c>
      <c r="X77">
        <v>1391681712</v>
      </c>
      <c r="Y77">
        <v>0.08</v>
      </c>
      <c r="AA77">
        <v>68.05</v>
      </c>
      <c r="AB77">
        <v>0</v>
      </c>
      <c r="AC77">
        <v>0</v>
      </c>
      <c r="AD77">
        <v>0</v>
      </c>
      <c r="AE77">
        <v>68.05</v>
      </c>
      <c r="AF77">
        <v>0</v>
      </c>
      <c r="AG77">
        <v>0</v>
      </c>
      <c r="AH77">
        <v>0</v>
      </c>
      <c r="AI77">
        <v>1</v>
      </c>
      <c r="AJ77">
        <v>1</v>
      </c>
      <c r="AK77">
        <v>1</v>
      </c>
      <c r="AL77">
        <v>1</v>
      </c>
      <c r="AN77">
        <v>0</v>
      </c>
      <c r="AO77">
        <v>1</v>
      </c>
      <c r="AP77">
        <v>0</v>
      </c>
      <c r="AQ77">
        <v>0</v>
      </c>
      <c r="AR77">
        <v>0</v>
      </c>
      <c r="AS77" t="s">
        <v>3</v>
      </c>
      <c r="AT77">
        <v>0.08</v>
      </c>
      <c r="AU77" t="s">
        <v>3</v>
      </c>
      <c r="AV77">
        <v>0</v>
      </c>
      <c r="AW77">
        <v>2</v>
      </c>
      <c r="AX77">
        <v>38220623</v>
      </c>
      <c r="AY77">
        <v>1</v>
      </c>
      <c r="AZ77">
        <v>0</v>
      </c>
      <c r="BA77">
        <v>77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Y77*Source!I39</f>
        <v>1.6000000000000001E-3</v>
      </c>
      <c r="CY77">
        <f t="shared" si="6"/>
        <v>68.05</v>
      </c>
      <c r="CZ77">
        <f t="shared" si="7"/>
        <v>68.05</v>
      </c>
      <c r="DA77">
        <f t="shared" si="8"/>
        <v>1</v>
      </c>
      <c r="DB77">
        <v>0</v>
      </c>
    </row>
    <row r="78" spans="1:106">
      <c r="A78">
        <f>ROW(Source!A39)</f>
        <v>39</v>
      </c>
      <c r="B78">
        <v>38216760</v>
      </c>
      <c r="C78">
        <v>38220600</v>
      </c>
      <c r="D78">
        <v>36838473</v>
      </c>
      <c r="E78">
        <v>1</v>
      </c>
      <c r="F78">
        <v>1</v>
      </c>
      <c r="G78">
        <v>1</v>
      </c>
      <c r="H78">
        <v>3</v>
      </c>
      <c r="I78" t="s">
        <v>357</v>
      </c>
      <c r="J78" t="s">
        <v>358</v>
      </c>
      <c r="K78" t="s">
        <v>359</v>
      </c>
      <c r="L78">
        <v>1348</v>
      </c>
      <c r="N78">
        <v>1009</v>
      </c>
      <c r="O78" t="s">
        <v>150</v>
      </c>
      <c r="P78" t="s">
        <v>150</v>
      </c>
      <c r="Q78">
        <v>1000</v>
      </c>
      <c r="W78">
        <v>0</v>
      </c>
      <c r="X78">
        <v>-738198144</v>
      </c>
      <c r="Y78">
        <v>1E-4</v>
      </c>
      <c r="AA78">
        <v>70200</v>
      </c>
      <c r="AB78">
        <v>0</v>
      </c>
      <c r="AC78">
        <v>0</v>
      </c>
      <c r="AD78">
        <v>0</v>
      </c>
      <c r="AE78">
        <v>70200</v>
      </c>
      <c r="AF78">
        <v>0</v>
      </c>
      <c r="AG78">
        <v>0</v>
      </c>
      <c r="AH78">
        <v>0</v>
      </c>
      <c r="AI78">
        <v>1</v>
      </c>
      <c r="AJ78">
        <v>1</v>
      </c>
      <c r="AK78">
        <v>1</v>
      </c>
      <c r="AL78">
        <v>1</v>
      </c>
      <c r="AN78">
        <v>0</v>
      </c>
      <c r="AO78">
        <v>1</v>
      </c>
      <c r="AP78">
        <v>0</v>
      </c>
      <c r="AQ78">
        <v>0</v>
      </c>
      <c r="AR78">
        <v>0</v>
      </c>
      <c r="AS78" t="s">
        <v>3</v>
      </c>
      <c r="AT78">
        <v>1E-4</v>
      </c>
      <c r="AU78" t="s">
        <v>3</v>
      </c>
      <c r="AV78">
        <v>0</v>
      </c>
      <c r="AW78">
        <v>2</v>
      </c>
      <c r="AX78">
        <v>38220624</v>
      </c>
      <c r="AY78">
        <v>1</v>
      </c>
      <c r="AZ78">
        <v>0</v>
      </c>
      <c r="BA78">
        <v>78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Y78*Source!I39</f>
        <v>2.0000000000000003E-6</v>
      </c>
      <c r="CY78">
        <f t="shared" si="6"/>
        <v>70200</v>
      </c>
      <c r="CZ78">
        <f t="shared" si="7"/>
        <v>70200</v>
      </c>
      <c r="DA78">
        <f t="shared" si="8"/>
        <v>1</v>
      </c>
      <c r="DB78">
        <v>0</v>
      </c>
    </row>
    <row r="79" spans="1:106">
      <c r="A79">
        <f>ROW(Source!A39)</f>
        <v>39</v>
      </c>
      <c r="B79">
        <v>38216760</v>
      </c>
      <c r="C79">
        <v>38220600</v>
      </c>
      <c r="D79">
        <v>36870813</v>
      </c>
      <c r="E79">
        <v>1</v>
      </c>
      <c r="F79">
        <v>1</v>
      </c>
      <c r="G79">
        <v>1</v>
      </c>
      <c r="H79">
        <v>3</v>
      </c>
      <c r="I79" t="s">
        <v>360</v>
      </c>
      <c r="J79" t="s">
        <v>361</v>
      </c>
      <c r="K79" t="s">
        <v>362</v>
      </c>
      <c r="L79">
        <v>1355</v>
      </c>
      <c r="N79">
        <v>1010</v>
      </c>
      <c r="O79" t="s">
        <v>129</v>
      </c>
      <c r="P79" t="s">
        <v>129</v>
      </c>
      <c r="Q79">
        <v>100</v>
      </c>
      <c r="W79">
        <v>0</v>
      </c>
      <c r="X79">
        <v>877733957</v>
      </c>
      <c r="Y79">
        <v>1.02</v>
      </c>
      <c r="AA79">
        <v>63</v>
      </c>
      <c r="AB79">
        <v>0</v>
      </c>
      <c r="AC79">
        <v>0</v>
      </c>
      <c r="AD79">
        <v>0</v>
      </c>
      <c r="AE79">
        <v>63</v>
      </c>
      <c r="AF79">
        <v>0</v>
      </c>
      <c r="AG79">
        <v>0</v>
      </c>
      <c r="AH79">
        <v>0</v>
      </c>
      <c r="AI79">
        <v>1</v>
      </c>
      <c r="AJ79">
        <v>1</v>
      </c>
      <c r="AK79">
        <v>1</v>
      </c>
      <c r="AL79">
        <v>1</v>
      </c>
      <c r="AN79">
        <v>0</v>
      </c>
      <c r="AO79">
        <v>1</v>
      </c>
      <c r="AP79">
        <v>0</v>
      </c>
      <c r="AQ79">
        <v>0</v>
      </c>
      <c r="AR79">
        <v>0</v>
      </c>
      <c r="AS79" t="s">
        <v>3</v>
      </c>
      <c r="AT79">
        <v>1.02</v>
      </c>
      <c r="AU79" t="s">
        <v>3</v>
      </c>
      <c r="AV79">
        <v>0</v>
      </c>
      <c r="AW79">
        <v>2</v>
      </c>
      <c r="AX79">
        <v>38220625</v>
      </c>
      <c r="AY79">
        <v>1</v>
      </c>
      <c r="AZ79">
        <v>0</v>
      </c>
      <c r="BA79">
        <v>79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Y79*Source!I39</f>
        <v>2.0400000000000001E-2</v>
      </c>
      <c r="CY79">
        <f t="shared" si="6"/>
        <v>63</v>
      </c>
      <c r="CZ79">
        <f t="shared" si="7"/>
        <v>63</v>
      </c>
      <c r="DA79">
        <f t="shared" si="8"/>
        <v>1</v>
      </c>
      <c r="DB79">
        <v>0</v>
      </c>
    </row>
    <row r="80" spans="1:106">
      <c r="A80">
        <f>ROW(Source!A39)</f>
        <v>39</v>
      </c>
      <c r="B80">
        <v>38216760</v>
      </c>
      <c r="C80">
        <v>38220600</v>
      </c>
      <c r="D80">
        <v>36799065</v>
      </c>
      <c r="E80">
        <v>17</v>
      </c>
      <c r="F80">
        <v>1</v>
      </c>
      <c r="G80">
        <v>1</v>
      </c>
      <c r="H80">
        <v>3</v>
      </c>
      <c r="I80" t="s">
        <v>308</v>
      </c>
      <c r="J80" t="s">
        <v>3</v>
      </c>
      <c r="K80" t="s">
        <v>309</v>
      </c>
      <c r="L80">
        <v>1374</v>
      </c>
      <c r="N80">
        <v>1013</v>
      </c>
      <c r="O80" t="s">
        <v>310</v>
      </c>
      <c r="P80" t="s">
        <v>310</v>
      </c>
      <c r="Q80">
        <v>1</v>
      </c>
      <c r="W80">
        <v>0</v>
      </c>
      <c r="X80">
        <v>-1731369543</v>
      </c>
      <c r="Y80">
        <v>3.33</v>
      </c>
      <c r="AA80">
        <v>1</v>
      </c>
      <c r="AB80">
        <v>0</v>
      </c>
      <c r="AC80">
        <v>0</v>
      </c>
      <c r="AD80">
        <v>0</v>
      </c>
      <c r="AE80">
        <v>1</v>
      </c>
      <c r="AF80">
        <v>0</v>
      </c>
      <c r="AG80">
        <v>0</v>
      </c>
      <c r="AH80">
        <v>0</v>
      </c>
      <c r="AI80">
        <v>1</v>
      </c>
      <c r="AJ80">
        <v>1</v>
      </c>
      <c r="AK80">
        <v>1</v>
      </c>
      <c r="AL80">
        <v>1</v>
      </c>
      <c r="AN80">
        <v>0</v>
      </c>
      <c r="AO80">
        <v>1</v>
      </c>
      <c r="AP80">
        <v>0</v>
      </c>
      <c r="AQ80">
        <v>0</v>
      </c>
      <c r="AR80">
        <v>0</v>
      </c>
      <c r="AS80" t="s">
        <v>3</v>
      </c>
      <c r="AT80">
        <v>3.33</v>
      </c>
      <c r="AU80" t="s">
        <v>3</v>
      </c>
      <c r="AV80">
        <v>0</v>
      </c>
      <c r="AW80">
        <v>2</v>
      </c>
      <c r="AX80">
        <v>38220626</v>
      </c>
      <c r="AY80">
        <v>1</v>
      </c>
      <c r="AZ80">
        <v>0</v>
      </c>
      <c r="BA80">
        <v>80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Y80*Source!I39</f>
        <v>6.6600000000000006E-2</v>
      </c>
      <c r="CY80">
        <f t="shared" si="6"/>
        <v>1</v>
      </c>
      <c r="CZ80">
        <f t="shared" si="7"/>
        <v>1</v>
      </c>
      <c r="DA80">
        <f t="shared" si="8"/>
        <v>1</v>
      </c>
      <c r="DB80">
        <v>0</v>
      </c>
    </row>
    <row r="81" spans="1:106">
      <c r="A81">
        <f>ROW(Source!A40)</f>
        <v>40</v>
      </c>
      <c r="B81">
        <v>38216760</v>
      </c>
      <c r="C81">
        <v>38220627</v>
      </c>
      <c r="D81">
        <v>37080781</v>
      </c>
      <c r="E81">
        <v>1</v>
      </c>
      <c r="F81">
        <v>1</v>
      </c>
      <c r="G81">
        <v>1</v>
      </c>
      <c r="H81">
        <v>1</v>
      </c>
      <c r="I81" t="s">
        <v>337</v>
      </c>
      <c r="J81" t="s">
        <v>3</v>
      </c>
      <c r="K81" t="s">
        <v>338</v>
      </c>
      <c r="L81">
        <v>1191</v>
      </c>
      <c r="N81">
        <v>1013</v>
      </c>
      <c r="O81" t="s">
        <v>275</v>
      </c>
      <c r="P81" t="s">
        <v>275</v>
      </c>
      <c r="Q81">
        <v>1</v>
      </c>
      <c r="W81">
        <v>0</v>
      </c>
      <c r="X81">
        <v>912892513</v>
      </c>
      <c r="Y81">
        <v>34.700000000000003</v>
      </c>
      <c r="AA81">
        <v>0</v>
      </c>
      <c r="AB81">
        <v>0</v>
      </c>
      <c r="AC81">
        <v>0</v>
      </c>
      <c r="AD81">
        <v>9.92</v>
      </c>
      <c r="AE81">
        <v>0</v>
      </c>
      <c r="AF81">
        <v>0</v>
      </c>
      <c r="AG81">
        <v>0</v>
      </c>
      <c r="AH81">
        <v>9.92</v>
      </c>
      <c r="AI81">
        <v>1</v>
      </c>
      <c r="AJ81">
        <v>1</v>
      </c>
      <c r="AK81">
        <v>1</v>
      </c>
      <c r="AL81">
        <v>1</v>
      </c>
      <c r="AN81">
        <v>0</v>
      </c>
      <c r="AO81">
        <v>1</v>
      </c>
      <c r="AP81">
        <v>0</v>
      </c>
      <c r="AQ81">
        <v>0</v>
      </c>
      <c r="AR81">
        <v>0</v>
      </c>
      <c r="AS81" t="s">
        <v>3</v>
      </c>
      <c r="AT81">
        <v>34.700000000000003</v>
      </c>
      <c r="AU81" t="s">
        <v>3</v>
      </c>
      <c r="AV81">
        <v>1</v>
      </c>
      <c r="AW81">
        <v>2</v>
      </c>
      <c r="AX81">
        <v>38220642</v>
      </c>
      <c r="AY81">
        <v>1</v>
      </c>
      <c r="AZ81">
        <v>0</v>
      </c>
      <c r="BA81">
        <v>81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Y81*Source!I40</f>
        <v>1.0410000000000001</v>
      </c>
      <c r="CY81">
        <f>AD81</f>
        <v>9.92</v>
      </c>
      <c r="CZ81">
        <f>AH81</f>
        <v>9.92</v>
      </c>
      <c r="DA81">
        <f>AL81</f>
        <v>1</v>
      </c>
      <c r="DB81">
        <v>0</v>
      </c>
    </row>
    <row r="82" spans="1:106">
      <c r="A82">
        <f>ROW(Source!A40)</f>
        <v>40</v>
      </c>
      <c r="B82">
        <v>38216760</v>
      </c>
      <c r="C82">
        <v>38220627</v>
      </c>
      <c r="D82">
        <v>37064876</v>
      </c>
      <c r="E82">
        <v>1</v>
      </c>
      <c r="F82">
        <v>1</v>
      </c>
      <c r="G82">
        <v>1</v>
      </c>
      <c r="H82">
        <v>1</v>
      </c>
      <c r="I82" t="s">
        <v>276</v>
      </c>
      <c r="J82" t="s">
        <v>3</v>
      </c>
      <c r="K82" t="s">
        <v>277</v>
      </c>
      <c r="L82">
        <v>1191</v>
      </c>
      <c r="N82">
        <v>1013</v>
      </c>
      <c r="O82" t="s">
        <v>275</v>
      </c>
      <c r="P82" t="s">
        <v>275</v>
      </c>
      <c r="Q82">
        <v>1</v>
      </c>
      <c r="W82">
        <v>0</v>
      </c>
      <c r="X82">
        <v>-1417349443</v>
      </c>
      <c r="Y82">
        <v>0.02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1</v>
      </c>
      <c r="AJ82">
        <v>1</v>
      </c>
      <c r="AK82">
        <v>1</v>
      </c>
      <c r="AL82">
        <v>1</v>
      </c>
      <c r="AN82">
        <v>0</v>
      </c>
      <c r="AO82">
        <v>1</v>
      </c>
      <c r="AP82">
        <v>0</v>
      </c>
      <c r="AQ82">
        <v>0</v>
      </c>
      <c r="AR82">
        <v>0</v>
      </c>
      <c r="AS82" t="s">
        <v>3</v>
      </c>
      <c r="AT82">
        <v>0.02</v>
      </c>
      <c r="AU82" t="s">
        <v>3</v>
      </c>
      <c r="AV82">
        <v>2</v>
      </c>
      <c r="AW82">
        <v>2</v>
      </c>
      <c r="AX82">
        <v>38220643</v>
      </c>
      <c r="AY82">
        <v>1</v>
      </c>
      <c r="AZ82">
        <v>0</v>
      </c>
      <c r="BA82">
        <v>82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Y82*Source!I40</f>
        <v>5.9999999999999995E-4</v>
      </c>
      <c r="CY82">
        <f>AD82</f>
        <v>0</v>
      </c>
      <c r="CZ82">
        <f>AH82</f>
        <v>0</v>
      </c>
      <c r="DA82">
        <f>AL82</f>
        <v>1</v>
      </c>
      <c r="DB82">
        <v>0</v>
      </c>
    </row>
    <row r="83" spans="1:106">
      <c r="A83">
        <f>ROW(Source!A40)</f>
        <v>40</v>
      </c>
      <c r="B83">
        <v>38216760</v>
      </c>
      <c r="C83">
        <v>38220627</v>
      </c>
      <c r="D83">
        <v>36882159</v>
      </c>
      <c r="E83">
        <v>1</v>
      </c>
      <c r="F83">
        <v>1</v>
      </c>
      <c r="G83">
        <v>1</v>
      </c>
      <c r="H83">
        <v>2</v>
      </c>
      <c r="I83" t="s">
        <v>278</v>
      </c>
      <c r="J83" t="s">
        <v>279</v>
      </c>
      <c r="K83" t="s">
        <v>280</v>
      </c>
      <c r="L83">
        <v>1368</v>
      </c>
      <c r="N83">
        <v>1011</v>
      </c>
      <c r="O83" t="s">
        <v>281</v>
      </c>
      <c r="P83" t="s">
        <v>281</v>
      </c>
      <c r="Q83">
        <v>1</v>
      </c>
      <c r="W83">
        <v>0</v>
      </c>
      <c r="X83">
        <v>-1718674368</v>
      </c>
      <c r="Y83">
        <v>0.01</v>
      </c>
      <c r="AA83">
        <v>0</v>
      </c>
      <c r="AB83">
        <v>111.99</v>
      </c>
      <c r="AC83">
        <v>13.5</v>
      </c>
      <c r="AD83">
        <v>0</v>
      </c>
      <c r="AE83">
        <v>0</v>
      </c>
      <c r="AF83">
        <v>111.99</v>
      </c>
      <c r="AG83">
        <v>13.5</v>
      </c>
      <c r="AH83">
        <v>0</v>
      </c>
      <c r="AI83">
        <v>1</v>
      </c>
      <c r="AJ83">
        <v>1</v>
      </c>
      <c r="AK83">
        <v>1</v>
      </c>
      <c r="AL83">
        <v>1</v>
      </c>
      <c r="AN83">
        <v>0</v>
      </c>
      <c r="AO83">
        <v>1</v>
      </c>
      <c r="AP83">
        <v>0</v>
      </c>
      <c r="AQ83">
        <v>0</v>
      </c>
      <c r="AR83">
        <v>0</v>
      </c>
      <c r="AS83" t="s">
        <v>3</v>
      </c>
      <c r="AT83">
        <v>0.01</v>
      </c>
      <c r="AU83" t="s">
        <v>3</v>
      </c>
      <c r="AV83">
        <v>0</v>
      </c>
      <c r="AW83">
        <v>2</v>
      </c>
      <c r="AX83">
        <v>38220644</v>
      </c>
      <c r="AY83">
        <v>1</v>
      </c>
      <c r="AZ83">
        <v>0</v>
      </c>
      <c r="BA83">
        <v>83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Y83*Source!I40</f>
        <v>2.9999999999999997E-4</v>
      </c>
      <c r="CY83">
        <f>AB83</f>
        <v>111.99</v>
      </c>
      <c r="CZ83">
        <f>AF83</f>
        <v>111.99</v>
      </c>
      <c r="DA83">
        <f>AJ83</f>
        <v>1</v>
      </c>
      <c r="DB83">
        <v>0</v>
      </c>
    </row>
    <row r="84" spans="1:106">
      <c r="A84">
        <f>ROW(Source!A40)</f>
        <v>40</v>
      </c>
      <c r="B84">
        <v>38216760</v>
      </c>
      <c r="C84">
        <v>38220627</v>
      </c>
      <c r="D84">
        <v>36883554</v>
      </c>
      <c r="E84">
        <v>1</v>
      </c>
      <c r="F84">
        <v>1</v>
      </c>
      <c r="G84">
        <v>1</v>
      </c>
      <c r="H84">
        <v>2</v>
      </c>
      <c r="I84" t="s">
        <v>282</v>
      </c>
      <c r="J84" t="s">
        <v>283</v>
      </c>
      <c r="K84" t="s">
        <v>284</v>
      </c>
      <c r="L84">
        <v>1368</v>
      </c>
      <c r="N84">
        <v>1011</v>
      </c>
      <c r="O84" t="s">
        <v>281</v>
      </c>
      <c r="P84" t="s">
        <v>281</v>
      </c>
      <c r="Q84">
        <v>1</v>
      </c>
      <c r="W84">
        <v>0</v>
      </c>
      <c r="X84">
        <v>1372534845</v>
      </c>
      <c r="Y84">
        <v>0.01</v>
      </c>
      <c r="AA84">
        <v>0</v>
      </c>
      <c r="AB84">
        <v>65.709999999999994</v>
      </c>
      <c r="AC84">
        <v>11.6</v>
      </c>
      <c r="AD84">
        <v>0</v>
      </c>
      <c r="AE84">
        <v>0</v>
      </c>
      <c r="AF84">
        <v>65.709999999999994</v>
      </c>
      <c r="AG84">
        <v>11.6</v>
      </c>
      <c r="AH84">
        <v>0</v>
      </c>
      <c r="AI84">
        <v>1</v>
      </c>
      <c r="AJ84">
        <v>1</v>
      </c>
      <c r="AK84">
        <v>1</v>
      </c>
      <c r="AL84">
        <v>1</v>
      </c>
      <c r="AN84">
        <v>0</v>
      </c>
      <c r="AO84">
        <v>1</v>
      </c>
      <c r="AP84">
        <v>0</v>
      </c>
      <c r="AQ84">
        <v>0</v>
      </c>
      <c r="AR84">
        <v>0</v>
      </c>
      <c r="AS84" t="s">
        <v>3</v>
      </c>
      <c r="AT84">
        <v>0.01</v>
      </c>
      <c r="AU84" t="s">
        <v>3</v>
      </c>
      <c r="AV84">
        <v>0</v>
      </c>
      <c r="AW84">
        <v>2</v>
      </c>
      <c r="AX84">
        <v>38220645</v>
      </c>
      <c r="AY84">
        <v>1</v>
      </c>
      <c r="AZ84">
        <v>0</v>
      </c>
      <c r="BA84">
        <v>84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Y84*Source!I40</f>
        <v>2.9999999999999997E-4</v>
      </c>
      <c r="CY84">
        <f>AB84</f>
        <v>65.709999999999994</v>
      </c>
      <c r="CZ84">
        <f>AF84</f>
        <v>65.709999999999994</v>
      </c>
      <c r="DA84">
        <f>AJ84</f>
        <v>1</v>
      </c>
      <c r="DB84">
        <v>0</v>
      </c>
    </row>
    <row r="85" spans="1:106">
      <c r="A85">
        <f>ROW(Source!A40)</f>
        <v>40</v>
      </c>
      <c r="B85">
        <v>38216760</v>
      </c>
      <c r="C85">
        <v>38220627</v>
      </c>
      <c r="D85">
        <v>36884526</v>
      </c>
      <c r="E85">
        <v>1</v>
      </c>
      <c r="F85">
        <v>1</v>
      </c>
      <c r="G85">
        <v>1</v>
      </c>
      <c r="H85">
        <v>2</v>
      </c>
      <c r="I85" t="s">
        <v>363</v>
      </c>
      <c r="J85" t="s">
        <v>364</v>
      </c>
      <c r="K85" t="s">
        <v>365</v>
      </c>
      <c r="L85">
        <v>1368</v>
      </c>
      <c r="N85">
        <v>1011</v>
      </c>
      <c r="O85" t="s">
        <v>281</v>
      </c>
      <c r="P85" t="s">
        <v>281</v>
      </c>
      <c r="Q85">
        <v>1</v>
      </c>
      <c r="W85">
        <v>0</v>
      </c>
      <c r="X85">
        <v>-995250510</v>
      </c>
      <c r="Y85">
        <v>12.2</v>
      </c>
      <c r="AA85">
        <v>0</v>
      </c>
      <c r="AB85">
        <v>1.1100000000000001</v>
      </c>
      <c r="AC85">
        <v>0</v>
      </c>
      <c r="AD85">
        <v>0</v>
      </c>
      <c r="AE85">
        <v>0</v>
      </c>
      <c r="AF85">
        <v>1.1100000000000001</v>
      </c>
      <c r="AG85">
        <v>0</v>
      </c>
      <c r="AH85">
        <v>0</v>
      </c>
      <c r="AI85">
        <v>1</v>
      </c>
      <c r="AJ85">
        <v>1</v>
      </c>
      <c r="AK85">
        <v>1</v>
      </c>
      <c r="AL85">
        <v>1</v>
      </c>
      <c r="AN85">
        <v>0</v>
      </c>
      <c r="AO85">
        <v>1</v>
      </c>
      <c r="AP85">
        <v>0</v>
      </c>
      <c r="AQ85">
        <v>0</v>
      </c>
      <c r="AR85">
        <v>0</v>
      </c>
      <c r="AS85" t="s">
        <v>3</v>
      </c>
      <c r="AT85">
        <v>12.2</v>
      </c>
      <c r="AU85" t="s">
        <v>3</v>
      </c>
      <c r="AV85">
        <v>0</v>
      </c>
      <c r="AW85">
        <v>2</v>
      </c>
      <c r="AX85">
        <v>38220646</v>
      </c>
      <c r="AY85">
        <v>1</v>
      </c>
      <c r="AZ85">
        <v>0</v>
      </c>
      <c r="BA85">
        <v>85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Y85*Source!I40</f>
        <v>0.36599999999999999</v>
      </c>
      <c r="CY85">
        <f>AB85</f>
        <v>1.1100000000000001</v>
      </c>
      <c r="CZ85">
        <f>AF85</f>
        <v>1.1100000000000001</v>
      </c>
      <c r="DA85">
        <f>AJ85</f>
        <v>1</v>
      </c>
      <c r="DB85">
        <v>0</v>
      </c>
    </row>
    <row r="86" spans="1:106">
      <c r="A86">
        <f>ROW(Source!A40)</f>
        <v>40</v>
      </c>
      <c r="B86">
        <v>38216760</v>
      </c>
      <c r="C86">
        <v>38220627</v>
      </c>
      <c r="D86">
        <v>36800043</v>
      </c>
      <c r="E86">
        <v>1</v>
      </c>
      <c r="F86">
        <v>1</v>
      </c>
      <c r="G86">
        <v>1</v>
      </c>
      <c r="H86">
        <v>3</v>
      </c>
      <c r="I86" t="s">
        <v>313</v>
      </c>
      <c r="J86" t="s">
        <v>314</v>
      </c>
      <c r="K86" t="s">
        <v>315</v>
      </c>
      <c r="L86">
        <v>1346</v>
      </c>
      <c r="N86">
        <v>1009</v>
      </c>
      <c r="O86" t="s">
        <v>294</v>
      </c>
      <c r="P86" t="s">
        <v>294</v>
      </c>
      <c r="Q86">
        <v>1</v>
      </c>
      <c r="W86">
        <v>0</v>
      </c>
      <c r="X86">
        <v>618806536</v>
      </c>
      <c r="Y86">
        <v>0.1</v>
      </c>
      <c r="AA86">
        <v>44.97</v>
      </c>
      <c r="AB86">
        <v>0</v>
      </c>
      <c r="AC86">
        <v>0</v>
      </c>
      <c r="AD86">
        <v>0</v>
      </c>
      <c r="AE86">
        <v>44.97</v>
      </c>
      <c r="AF86">
        <v>0</v>
      </c>
      <c r="AG86">
        <v>0</v>
      </c>
      <c r="AH86">
        <v>0</v>
      </c>
      <c r="AI86">
        <v>1</v>
      </c>
      <c r="AJ86">
        <v>1</v>
      </c>
      <c r="AK86">
        <v>1</v>
      </c>
      <c r="AL86">
        <v>1</v>
      </c>
      <c r="AN86">
        <v>0</v>
      </c>
      <c r="AO86">
        <v>1</v>
      </c>
      <c r="AP86">
        <v>0</v>
      </c>
      <c r="AQ86">
        <v>0</v>
      </c>
      <c r="AR86">
        <v>0</v>
      </c>
      <c r="AS86" t="s">
        <v>3</v>
      </c>
      <c r="AT86">
        <v>0.1</v>
      </c>
      <c r="AU86" t="s">
        <v>3</v>
      </c>
      <c r="AV86">
        <v>0</v>
      </c>
      <c r="AW86">
        <v>2</v>
      </c>
      <c r="AX86">
        <v>38220647</v>
      </c>
      <c r="AY86">
        <v>1</v>
      </c>
      <c r="AZ86">
        <v>0</v>
      </c>
      <c r="BA86">
        <v>86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Y86*Source!I40</f>
        <v>3.0000000000000001E-3</v>
      </c>
      <c r="CY86">
        <f t="shared" ref="CY86:CY94" si="9">AA86</f>
        <v>44.97</v>
      </c>
      <c r="CZ86">
        <f t="shared" ref="CZ86:CZ94" si="10">AE86</f>
        <v>44.97</v>
      </c>
      <c r="DA86">
        <f t="shared" ref="DA86:DA94" si="11">AI86</f>
        <v>1</v>
      </c>
      <c r="DB86">
        <v>0</v>
      </c>
    </row>
    <row r="87" spans="1:106">
      <c r="A87">
        <f>ROW(Source!A40)</f>
        <v>40</v>
      </c>
      <c r="B87">
        <v>38216760</v>
      </c>
      <c r="C87">
        <v>38220627</v>
      </c>
      <c r="D87">
        <v>36801775</v>
      </c>
      <c r="E87">
        <v>1</v>
      </c>
      <c r="F87">
        <v>1</v>
      </c>
      <c r="G87">
        <v>1</v>
      </c>
      <c r="H87">
        <v>3</v>
      </c>
      <c r="I87" t="s">
        <v>316</v>
      </c>
      <c r="J87" t="s">
        <v>317</v>
      </c>
      <c r="K87" t="s">
        <v>318</v>
      </c>
      <c r="L87">
        <v>1346</v>
      </c>
      <c r="N87">
        <v>1009</v>
      </c>
      <c r="O87" t="s">
        <v>294</v>
      </c>
      <c r="P87" t="s">
        <v>294</v>
      </c>
      <c r="Q87">
        <v>1</v>
      </c>
      <c r="W87">
        <v>0</v>
      </c>
      <c r="X87">
        <v>56922527</v>
      </c>
      <c r="Y87">
        <v>0.05</v>
      </c>
      <c r="AA87">
        <v>11.5</v>
      </c>
      <c r="AB87">
        <v>0</v>
      </c>
      <c r="AC87">
        <v>0</v>
      </c>
      <c r="AD87">
        <v>0</v>
      </c>
      <c r="AE87">
        <v>11.5</v>
      </c>
      <c r="AF87">
        <v>0</v>
      </c>
      <c r="AG87">
        <v>0</v>
      </c>
      <c r="AH87">
        <v>0</v>
      </c>
      <c r="AI87">
        <v>1</v>
      </c>
      <c r="AJ87">
        <v>1</v>
      </c>
      <c r="AK87">
        <v>1</v>
      </c>
      <c r="AL87">
        <v>1</v>
      </c>
      <c r="AN87">
        <v>0</v>
      </c>
      <c r="AO87">
        <v>1</v>
      </c>
      <c r="AP87">
        <v>0</v>
      </c>
      <c r="AQ87">
        <v>0</v>
      </c>
      <c r="AR87">
        <v>0</v>
      </c>
      <c r="AS87" t="s">
        <v>3</v>
      </c>
      <c r="AT87">
        <v>0.05</v>
      </c>
      <c r="AU87" t="s">
        <v>3</v>
      </c>
      <c r="AV87">
        <v>0</v>
      </c>
      <c r="AW87">
        <v>2</v>
      </c>
      <c r="AX87">
        <v>38220648</v>
      </c>
      <c r="AY87">
        <v>1</v>
      </c>
      <c r="AZ87">
        <v>0</v>
      </c>
      <c r="BA87">
        <v>87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Y87*Source!I40</f>
        <v>1.5E-3</v>
      </c>
      <c r="CY87">
        <f t="shared" si="9"/>
        <v>11.5</v>
      </c>
      <c r="CZ87">
        <f t="shared" si="10"/>
        <v>11.5</v>
      </c>
      <c r="DA87">
        <f t="shared" si="11"/>
        <v>1</v>
      </c>
      <c r="DB87">
        <v>0</v>
      </c>
    </row>
    <row r="88" spans="1:106">
      <c r="A88">
        <f>ROW(Source!A40)</f>
        <v>40</v>
      </c>
      <c r="B88">
        <v>38216760</v>
      </c>
      <c r="C88">
        <v>38220627</v>
      </c>
      <c r="D88">
        <v>36802094</v>
      </c>
      <c r="E88">
        <v>1</v>
      </c>
      <c r="F88">
        <v>1</v>
      </c>
      <c r="G88">
        <v>1</v>
      </c>
      <c r="H88">
        <v>3</v>
      </c>
      <c r="I88" t="s">
        <v>319</v>
      </c>
      <c r="J88" t="s">
        <v>320</v>
      </c>
      <c r="K88" t="s">
        <v>321</v>
      </c>
      <c r="L88">
        <v>1346</v>
      </c>
      <c r="N88">
        <v>1009</v>
      </c>
      <c r="O88" t="s">
        <v>294</v>
      </c>
      <c r="P88" t="s">
        <v>294</v>
      </c>
      <c r="Q88">
        <v>1</v>
      </c>
      <c r="W88">
        <v>0</v>
      </c>
      <c r="X88">
        <v>-1088866022</v>
      </c>
      <c r="Y88">
        <v>0.4</v>
      </c>
      <c r="AA88">
        <v>30.4</v>
      </c>
      <c r="AB88">
        <v>0</v>
      </c>
      <c r="AC88">
        <v>0</v>
      </c>
      <c r="AD88">
        <v>0</v>
      </c>
      <c r="AE88">
        <v>30.4</v>
      </c>
      <c r="AF88">
        <v>0</v>
      </c>
      <c r="AG88">
        <v>0</v>
      </c>
      <c r="AH88">
        <v>0</v>
      </c>
      <c r="AI88">
        <v>1</v>
      </c>
      <c r="AJ88">
        <v>1</v>
      </c>
      <c r="AK88">
        <v>1</v>
      </c>
      <c r="AL88">
        <v>1</v>
      </c>
      <c r="AN88">
        <v>0</v>
      </c>
      <c r="AO88">
        <v>1</v>
      </c>
      <c r="AP88">
        <v>0</v>
      </c>
      <c r="AQ88">
        <v>0</v>
      </c>
      <c r="AR88">
        <v>0</v>
      </c>
      <c r="AS88" t="s">
        <v>3</v>
      </c>
      <c r="AT88">
        <v>0.4</v>
      </c>
      <c r="AU88" t="s">
        <v>3</v>
      </c>
      <c r="AV88">
        <v>0</v>
      </c>
      <c r="AW88">
        <v>2</v>
      </c>
      <c r="AX88">
        <v>38220649</v>
      </c>
      <c r="AY88">
        <v>1</v>
      </c>
      <c r="AZ88">
        <v>0</v>
      </c>
      <c r="BA88">
        <v>88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Y88*Source!I40</f>
        <v>1.2E-2</v>
      </c>
      <c r="CY88">
        <f t="shared" si="9"/>
        <v>30.4</v>
      </c>
      <c r="CZ88">
        <f t="shared" si="10"/>
        <v>30.4</v>
      </c>
      <c r="DA88">
        <f t="shared" si="11"/>
        <v>1</v>
      </c>
      <c r="DB88">
        <v>0</v>
      </c>
    </row>
    <row r="89" spans="1:106">
      <c r="A89">
        <f>ROW(Source!A40)</f>
        <v>40</v>
      </c>
      <c r="B89">
        <v>38216760</v>
      </c>
      <c r="C89">
        <v>38220627</v>
      </c>
      <c r="D89">
        <v>36802106</v>
      </c>
      <c r="E89">
        <v>1</v>
      </c>
      <c r="F89">
        <v>1</v>
      </c>
      <c r="G89">
        <v>1</v>
      </c>
      <c r="H89">
        <v>3</v>
      </c>
      <c r="I89" t="s">
        <v>288</v>
      </c>
      <c r="J89" t="s">
        <v>289</v>
      </c>
      <c r="K89" t="s">
        <v>290</v>
      </c>
      <c r="L89">
        <v>1308</v>
      </c>
      <c r="N89">
        <v>1003</v>
      </c>
      <c r="O89" t="s">
        <v>20</v>
      </c>
      <c r="P89" t="s">
        <v>20</v>
      </c>
      <c r="Q89">
        <v>100</v>
      </c>
      <c r="W89">
        <v>0</v>
      </c>
      <c r="X89">
        <v>568244124</v>
      </c>
      <c r="Y89">
        <v>0.1</v>
      </c>
      <c r="AA89">
        <v>120</v>
      </c>
      <c r="AB89">
        <v>0</v>
      </c>
      <c r="AC89">
        <v>0</v>
      </c>
      <c r="AD89">
        <v>0</v>
      </c>
      <c r="AE89">
        <v>120</v>
      </c>
      <c r="AF89">
        <v>0</v>
      </c>
      <c r="AG89">
        <v>0</v>
      </c>
      <c r="AH89">
        <v>0</v>
      </c>
      <c r="AI89">
        <v>1</v>
      </c>
      <c r="AJ89">
        <v>1</v>
      </c>
      <c r="AK89">
        <v>1</v>
      </c>
      <c r="AL89">
        <v>1</v>
      </c>
      <c r="AN89">
        <v>0</v>
      </c>
      <c r="AO89">
        <v>1</v>
      </c>
      <c r="AP89">
        <v>0</v>
      </c>
      <c r="AQ89">
        <v>0</v>
      </c>
      <c r="AR89">
        <v>0</v>
      </c>
      <c r="AS89" t="s">
        <v>3</v>
      </c>
      <c r="AT89">
        <v>0.1</v>
      </c>
      <c r="AU89" t="s">
        <v>3</v>
      </c>
      <c r="AV89">
        <v>0</v>
      </c>
      <c r="AW89">
        <v>2</v>
      </c>
      <c r="AX89">
        <v>38220650</v>
      </c>
      <c r="AY89">
        <v>1</v>
      </c>
      <c r="AZ89">
        <v>0</v>
      </c>
      <c r="BA89">
        <v>89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Y89*Source!I40</f>
        <v>3.0000000000000001E-3</v>
      </c>
      <c r="CY89">
        <f t="shared" si="9"/>
        <v>120</v>
      </c>
      <c r="CZ89">
        <f t="shared" si="10"/>
        <v>120</v>
      </c>
      <c r="DA89">
        <f t="shared" si="11"/>
        <v>1</v>
      </c>
      <c r="DB89">
        <v>0</v>
      </c>
    </row>
    <row r="90" spans="1:106">
      <c r="A90">
        <f>ROW(Source!A40)</f>
        <v>40</v>
      </c>
      <c r="B90">
        <v>38216760</v>
      </c>
      <c r="C90">
        <v>38220627</v>
      </c>
      <c r="D90">
        <v>36804448</v>
      </c>
      <c r="E90">
        <v>1</v>
      </c>
      <c r="F90">
        <v>1</v>
      </c>
      <c r="G90">
        <v>1</v>
      </c>
      <c r="H90">
        <v>3</v>
      </c>
      <c r="I90" t="s">
        <v>322</v>
      </c>
      <c r="J90" t="s">
        <v>323</v>
      </c>
      <c r="K90" t="s">
        <v>324</v>
      </c>
      <c r="L90">
        <v>1346</v>
      </c>
      <c r="N90">
        <v>1009</v>
      </c>
      <c r="O90" t="s">
        <v>294</v>
      </c>
      <c r="P90" t="s">
        <v>294</v>
      </c>
      <c r="Q90">
        <v>1</v>
      </c>
      <c r="W90">
        <v>0</v>
      </c>
      <c r="X90">
        <v>103900845</v>
      </c>
      <c r="Y90">
        <v>1.24</v>
      </c>
      <c r="AA90">
        <v>9.0399999999999991</v>
      </c>
      <c r="AB90">
        <v>0</v>
      </c>
      <c r="AC90">
        <v>0</v>
      </c>
      <c r="AD90">
        <v>0</v>
      </c>
      <c r="AE90">
        <v>9.0399999999999991</v>
      </c>
      <c r="AF90">
        <v>0</v>
      </c>
      <c r="AG90">
        <v>0</v>
      </c>
      <c r="AH90">
        <v>0</v>
      </c>
      <c r="AI90">
        <v>1</v>
      </c>
      <c r="AJ90">
        <v>1</v>
      </c>
      <c r="AK90">
        <v>1</v>
      </c>
      <c r="AL90">
        <v>1</v>
      </c>
      <c r="AN90">
        <v>0</v>
      </c>
      <c r="AO90">
        <v>1</v>
      </c>
      <c r="AP90">
        <v>0</v>
      </c>
      <c r="AQ90">
        <v>0</v>
      </c>
      <c r="AR90">
        <v>0</v>
      </c>
      <c r="AS90" t="s">
        <v>3</v>
      </c>
      <c r="AT90">
        <v>1.24</v>
      </c>
      <c r="AU90" t="s">
        <v>3</v>
      </c>
      <c r="AV90">
        <v>0</v>
      </c>
      <c r="AW90">
        <v>2</v>
      </c>
      <c r="AX90">
        <v>38220651</v>
      </c>
      <c r="AY90">
        <v>1</v>
      </c>
      <c r="AZ90">
        <v>0</v>
      </c>
      <c r="BA90">
        <v>90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Y90*Source!I40</f>
        <v>3.7199999999999997E-2</v>
      </c>
      <c r="CY90">
        <f t="shared" si="9"/>
        <v>9.0399999999999991</v>
      </c>
      <c r="CZ90">
        <f t="shared" si="10"/>
        <v>9.0399999999999991</v>
      </c>
      <c r="DA90">
        <f t="shared" si="11"/>
        <v>1</v>
      </c>
      <c r="DB90">
        <v>0</v>
      </c>
    </row>
    <row r="91" spans="1:106">
      <c r="A91">
        <f>ROW(Source!A40)</f>
        <v>40</v>
      </c>
      <c r="B91">
        <v>38216760</v>
      </c>
      <c r="C91">
        <v>38220627</v>
      </c>
      <c r="D91">
        <v>36805500</v>
      </c>
      <c r="E91">
        <v>1</v>
      </c>
      <c r="F91">
        <v>1</v>
      </c>
      <c r="G91">
        <v>1</v>
      </c>
      <c r="H91">
        <v>3</v>
      </c>
      <c r="I91" t="s">
        <v>325</v>
      </c>
      <c r="J91" t="s">
        <v>326</v>
      </c>
      <c r="K91" t="s">
        <v>327</v>
      </c>
      <c r="L91">
        <v>1346</v>
      </c>
      <c r="N91">
        <v>1009</v>
      </c>
      <c r="O91" t="s">
        <v>294</v>
      </c>
      <c r="P91" t="s">
        <v>294</v>
      </c>
      <c r="Q91">
        <v>1</v>
      </c>
      <c r="W91">
        <v>0</v>
      </c>
      <c r="X91">
        <v>-856710481</v>
      </c>
      <c r="Y91">
        <v>0.02</v>
      </c>
      <c r="AA91">
        <v>133.05000000000001</v>
      </c>
      <c r="AB91">
        <v>0</v>
      </c>
      <c r="AC91">
        <v>0</v>
      </c>
      <c r="AD91">
        <v>0</v>
      </c>
      <c r="AE91">
        <v>133.05000000000001</v>
      </c>
      <c r="AF91">
        <v>0</v>
      </c>
      <c r="AG91">
        <v>0</v>
      </c>
      <c r="AH91">
        <v>0</v>
      </c>
      <c r="AI91">
        <v>1</v>
      </c>
      <c r="AJ91">
        <v>1</v>
      </c>
      <c r="AK91">
        <v>1</v>
      </c>
      <c r="AL91">
        <v>1</v>
      </c>
      <c r="AN91">
        <v>0</v>
      </c>
      <c r="AO91">
        <v>1</v>
      </c>
      <c r="AP91">
        <v>0</v>
      </c>
      <c r="AQ91">
        <v>0</v>
      </c>
      <c r="AR91">
        <v>0</v>
      </c>
      <c r="AS91" t="s">
        <v>3</v>
      </c>
      <c r="AT91">
        <v>0.02</v>
      </c>
      <c r="AU91" t="s">
        <v>3</v>
      </c>
      <c r="AV91">
        <v>0</v>
      </c>
      <c r="AW91">
        <v>2</v>
      </c>
      <c r="AX91">
        <v>38220652</v>
      </c>
      <c r="AY91">
        <v>1</v>
      </c>
      <c r="AZ91">
        <v>0</v>
      </c>
      <c r="BA91">
        <v>91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Y91*Source!I40</f>
        <v>5.9999999999999995E-4</v>
      </c>
      <c r="CY91">
        <f t="shared" si="9"/>
        <v>133.05000000000001</v>
      </c>
      <c r="CZ91">
        <f t="shared" si="10"/>
        <v>133.05000000000001</v>
      </c>
      <c r="DA91">
        <f t="shared" si="11"/>
        <v>1</v>
      </c>
      <c r="DB91">
        <v>0</v>
      </c>
    </row>
    <row r="92" spans="1:106">
      <c r="A92">
        <f>ROW(Source!A40)</f>
        <v>40</v>
      </c>
      <c r="B92">
        <v>38216760</v>
      </c>
      <c r="C92">
        <v>38220627</v>
      </c>
      <c r="D92">
        <v>36838473</v>
      </c>
      <c r="E92">
        <v>1</v>
      </c>
      <c r="F92">
        <v>1</v>
      </c>
      <c r="G92">
        <v>1</v>
      </c>
      <c r="H92">
        <v>3</v>
      </c>
      <c r="I92" t="s">
        <v>357</v>
      </c>
      <c r="J92" t="s">
        <v>358</v>
      </c>
      <c r="K92" t="s">
        <v>359</v>
      </c>
      <c r="L92">
        <v>1348</v>
      </c>
      <c r="N92">
        <v>1009</v>
      </c>
      <c r="O92" t="s">
        <v>150</v>
      </c>
      <c r="P92" t="s">
        <v>150</v>
      </c>
      <c r="Q92">
        <v>1000</v>
      </c>
      <c r="W92">
        <v>0</v>
      </c>
      <c r="X92">
        <v>-738198144</v>
      </c>
      <c r="Y92">
        <v>2.0000000000000001E-4</v>
      </c>
      <c r="AA92">
        <v>70200</v>
      </c>
      <c r="AB92">
        <v>0</v>
      </c>
      <c r="AC92">
        <v>0</v>
      </c>
      <c r="AD92">
        <v>0</v>
      </c>
      <c r="AE92">
        <v>70200</v>
      </c>
      <c r="AF92">
        <v>0</v>
      </c>
      <c r="AG92">
        <v>0</v>
      </c>
      <c r="AH92">
        <v>0</v>
      </c>
      <c r="AI92">
        <v>1</v>
      </c>
      <c r="AJ92">
        <v>1</v>
      </c>
      <c r="AK92">
        <v>1</v>
      </c>
      <c r="AL92">
        <v>1</v>
      </c>
      <c r="AN92">
        <v>0</v>
      </c>
      <c r="AO92">
        <v>1</v>
      </c>
      <c r="AP92">
        <v>0</v>
      </c>
      <c r="AQ92">
        <v>0</v>
      </c>
      <c r="AR92">
        <v>0</v>
      </c>
      <c r="AS92" t="s">
        <v>3</v>
      </c>
      <c r="AT92">
        <v>2.0000000000000001E-4</v>
      </c>
      <c r="AU92" t="s">
        <v>3</v>
      </c>
      <c r="AV92">
        <v>0</v>
      </c>
      <c r="AW92">
        <v>2</v>
      </c>
      <c r="AX92">
        <v>38220653</v>
      </c>
      <c r="AY92">
        <v>1</v>
      </c>
      <c r="AZ92">
        <v>0</v>
      </c>
      <c r="BA92">
        <v>92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Y92*Source!I40</f>
        <v>6.0000000000000002E-6</v>
      </c>
      <c r="CY92">
        <f t="shared" si="9"/>
        <v>70200</v>
      </c>
      <c r="CZ92">
        <f t="shared" si="10"/>
        <v>70200</v>
      </c>
      <c r="DA92">
        <f t="shared" si="11"/>
        <v>1</v>
      </c>
      <c r="DB92">
        <v>0</v>
      </c>
    </row>
    <row r="93" spans="1:106">
      <c r="A93">
        <f>ROW(Source!A40)</f>
        <v>40</v>
      </c>
      <c r="B93">
        <v>38216760</v>
      </c>
      <c r="C93">
        <v>38220627</v>
      </c>
      <c r="D93">
        <v>36870813</v>
      </c>
      <c r="E93">
        <v>1</v>
      </c>
      <c r="F93">
        <v>1</v>
      </c>
      <c r="G93">
        <v>1</v>
      </c>
      <c r="H93">
        <v>3</v>
      </c>
      <c r="I93" t="s">
        <v>360</v>
      </c>
      <c r="J93" t="s">
        <v>361</v>
      </c>
      <c r="K93" t="s">
        <v>362</v>
      </c>
      <c r="L93">
        <v>1355</v>
      </c>
      <c r="N93">
        <v>1010</v>
      </c>
      <c r="O93" t="s">
        <v>129</v>
      </c>
      <c r="P93" t="s">
        <v>129</v>
      </c>
      <c r="Q93">
        <v>100</v>
      </c>
      <c r="W93">
        <v>0</v>
      </c>
      <c r="X93">
        <v>877733957</v>
      </c>
      <c r="Y93">
        <v>1.02</v>
      </c>
      <c r="AA93">
        <v>63</v>
      </c>
      <c r="AB93">
        <v>0</v>
      </c>
      <c r="AC93">
        <v>0</v>
      </c>
      <c r="AD93">
        <v>0</v>
      </c>
      <c r="AE93">
        <v>63</v>
      </c>
      <c r="AF93">
        <v>0</v>
      </c>
      <c r="AG93">
        <v>0</v>
      </c>
      <c r="AH93">
        <v>0</v>
      </c>
      <c r="AI93">
        <v>1</v>
      </c>
      <c r="AJ93">
        <v>1</v>
      </c>
      <c r="AK93">
        <v>1</v>
      </c>
      <c r="AL93">
        <v>1</v>
      </c>
      <c r="AN93">
        <v>0</v>
      </c>
      <c r="AO93">
        <v>1</v>
      </c>
      <c r="AP93">
        <v>0</v>
      </c>
      <c r="AQ93">
        <v>0</v>
      </c>
      <c r="AR93">
        <v>0</v>
      </c>
      <c r="AS93" t="s">
        <v>3</v>
      </c>
      <c r="AT93">
        <v>1.02</v>
      </c>
      <c r="AU93" t="s">
        <v>3</v>
      </c>
      <c r="AV93">
        <v>0</v>
      </c>
      <c r="AW93">
        <v>2</v>
      </c>
      <c r="AX93">
        <v>38220654</v>
      </c>
      <c r="AY93">
        <v>1</v>
      </c>
      <c r="AZ93">
        <v>0</v>
      </c>
      <c r="BA93">
        <v>93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Y93*Source!I40</f>
        <v>3.0599999999999999E-2</v>
      </c>
      <c r="CY93">
        <f t="shared" si="9"/>
        <v>63</v>
      </c>
      <c r="CZ93">
        <f t="shared" si="10"/>
        <v>63</v>
      </c>
      <c r="DA93">
        <f t="shared" si="11"/>
        <v>1</v>
      </c>
      <c r="DB93">
        <v>0</v>
      </c>
    </row>
    <row r="94" spans="1:106">
      <c r="A94">
        <f>ROW(Source!A40)</f>
        <v>40</v>
      </c>
      <c r="B94">
        <v>38216760</v>
      </c>
      <c r="C94">
        <v>38220627</v>
      </c>
      <c r="D94">
        <v>36799065</v>
      </c>
      <c r="E94">
        <v>17</v>
      </c>
      <c r="F94">
        <v>1</v>
      </c>
      <c r="G94">
        <v>1</v>
      </c>
      <c r="H94">
        <v>3</v>
      </c>
      <c r="I94" t="s">
        <v>308</v>
      </c>
      <c r="J94" t="s">
        <v>3</v>
      </c>
      <c r="K94" t="s">
        <v>309</v>
      </c>
      <c r="L94">
        <v>1374</v>
      </c>
      <c r="N94">
        <v>1013</v>
      </c>
      <c r="O94" t="s">
        <v>310</v>
      </c>
      <c r="P94" t="s">
        <v>310</v>
      </c>
      <c r="Q94">
        <v>1</v>
      </c>
      <c r="W94">
        <v>0</v>
      </c>
      <c r="X94">
        <v>-1731369543</v>
      </c>
      <c r="Y94">
        <v>6.88</v>
      </c>
      <c r="AA94">
        <v>1</v>
      </c>
      <c r="AB94">
        <v>0</v>
      </c>
      <c r="AC94">
        <v>0</v>
      </c>
      <c r="AD94">
        <v>0</v>
      </c>
      <c r="AE94">
        <v>1</v>
      </c>
      <c r="AF94">
        <v>0</v>
      </c>
      <c r="AG94">
        <v>0</v>
      </c>
      <c r="AH94">
        <v>0</v>
      </c>
      <c r="AI94">
        <v>1</v>
      </c>
      <c r="AJ94">
        <v>1</v>
      </c>
      <c r="AK94">
        <v>1</v>
      </c>
      <c r="AL94">
        <v>1</v>
      </c>
      <c r="AN94">
        <v>0</v>
      </c>
      <c r="AO94">
        <v>1</v>
      </c>
      <c r="AP94">
        <v>0</v>
      </c>
      <c r="AQ94">
        <v>0</v>
      </c>
      <c r="AR94">
        <v>0</v>
      </c>
      <c r="AS94" t="s">
        <v>3</v>
      </c>
      <c r="AT94">
        <v>6.88</v>
      </c>
      <c r="AU94" t="s">
        <v>3</v>
      </c>
      <c r="AV94">
        <v>0</v>
      </c>
      <c r="AW94">
        <v>2</v>
      </c>
      <c r="AX94">
        <v>38220655</v>
      </c>
      <c r="AY94">
        <v>1</v>
      </c>
      <c r="AZ94">
        <v>0</v>
      </c>
      <c r="BA94">
        <v>94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Y94*Source!I40</f>
        <v>0.2064</v>
      </c>
      <c r="CY94">
        <f t="shared" si="9"/>
        <v>1</v>
      </c>
      <c r="CZ94">
        <f t="shared" si="10"/>
        <v>1</v>
      </c>
      <c r="DA94">
        <f t="shared" si="11"/>
        <v>1</v>
      </c>
      <c r="DB94">
        <v>0</v>
      </c>
    </row>
    <row r="95" spans="1:106">
      <c r="A95">
        <f>ROW(Source!A154)</f>
        <v>154</v>
      </c>
      <c r="B95">
        <v>38216760</v>
      </c>
      <c r="C95">
        <v>38220857</v>
      </c>
      <c r="D95">
        <v>37064878</v>
      </c>
      <c r="E95">
        <v>1</v>
      </c>
      <c r="F95">
        <v>1</v>
      </c>
      <c r="G95">
        <v>1</v>
      </c>
      <c r="H95">
        <v>1</v>
      </c>
      <c r="I95" t="s">
        <v>273</v>
      </c>
      <c r="J95" t="s">
        <v>3</v>
      </c>
      <c r="K95" t="s">
        <v>274</v>
      </c>
      <c r="L95">
        <v>1191</v>
      </c>
      <c r="N95">
        <v>1013</v>
      </c>
      <c r="O95" t="s">
        <v>275</v>
      </c>
      <c r="P95" t="s">
        <v>275</v>
      </c>
      <c r="Q95">
        <v>1</v>
      </c>
      <c r="W95">
        <v>0</v>
      </c>
      <c r="X95">
        <v>-1081351934</v>
      </c>
      <c r="Y95">
        <v>41.28</v>
      </c>
      <c r="AA95">
        <v>0</v>
      </c>
      <c r="AB95">
        <v>0</v>
      </c>
      <c r="AC95">
        <v>0</v>
      </c>
      <c r="AD95">
        <v>9.4</v>
      </c>
      <c r="AE95">
        <v>0</v>
      </c>
      <c r="AF95">
        <v>0</v>
      </c>
      <c r="AG95">
        <v>0</v>
      </c>
      <c r="AH95">
        <v>9.4</v>
      </c>
      <c r="AI95">
        <v>1</v>
      </c>
      <c r="AJ95">
        <v>1</v>
      </c>
      <c r="AK95">
        <v>1</v>
      </c>
      <c r="AL95">
        <v>1</v>
      </c>
      <c r="AN95">
        <v>0</v>
      </c>
      <c r="AO95">
        <v>1</v>
      </c>
      <c r="AP95">
        <v>0</v>
      </c>
      <c r="AQ95">
        <v>0</v>
      </c>
      <c r="AR95">
        <v>0</v>
      </c>
      <c r="AS95" t="s">
        <v>3</v>
      </c>
      <c r="AT95">
        <v>41.28</v>
      </c>
      <c r="AU95" t="s">
        <v>3</v>
      </c>
      <c r="AV95">
        <v>1</v>
      </c>
      <c r="AW95">
        <v>2</v>
      </c>
      <c r="AX95">
        <v>38220870</v>
      </c>
      <c r="AY95">
        <v>1</v>
      </c>
      <c r="AZ95">
        <v>0</v>
      </c>
      <c r="BA95">
        <v>95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Y95*Source!I154</f>
        <v>2.8896000000000002</v>
      </c>
      <c r="CY95">
        <f>AD95</f>
        <v>9.4</v>
      </c>
      <c r="CZ95">
        <f>AH95</f>
        <v>9.4</v>
      </c>
      <c r="DA95">
        <f>AL95</f>
        <v>1</v>
      </c>
      <c r="DB95">
        <v>0</v>
      </c>
    </row>
    <row r="96" spans="1:106">
      <c r="A96">
        <f>ROW(Source!A154)</f>
        <v>154</v>
      </c>
      <c r="B96">
        <v>38216760</v>
      </c>
      <c r="C96">
        <v>38220857</v>
      </c>
      <c r="D96">
        <v>37064876</v>
      </c>
      <c r="E96">
        <v>1</v>
      </c>
      <c r="F96">
        <v>1</v>
      </c>
      <c r="G96">
        <v>1</v>
      </c>
      <c r="H96">
        <v>1</v>
      </c>
      <c r="I96" t="s">
        <v>276</v>
      </c>
      <c r="J96" t="s">
        <v>3</v>
      </c>
      <c r="K96" t="s">
        <v>277</v>
      </c>
      <c r="L96">
        <v>1191</v>
      </c>
      <c r="N96">
        <v>1013</v>
      </c>
      <c r="O96" t="s">
        <v>275</v>
      </c>
      <c r="P96" t="s">
        <v>275</v>
      </c>
      <c r="Q96">
        <v>1</v>
      </c>
      <c r="W96">
        <v>0</v>
      </c>
      <c r="X96">
        <v>-1417349443</v>
      </c>
      <c r="Y96">
        <v>0.4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1</v>
      </c>
      <c r="AJ96">
        <v>1</v>
      </c>
      <c r="AK96">
        <v>1</v>
      </c>
      <c r="AL96">
        <v>1</v>
      </c>
      <c r="AN96">
        <v>0</v>
      </c>
      <c r="AO96">
        <v>1</v>
      </c>
      <c r="AP96">
        <v>0</v>
      </c>
      <c r="AQ96">
        <v>0</v>
      </c>
      <c r="AR96">
        <v>0</v>
      </c>
      <c r="AS96" t="s">
        <v>3</v>
      </c>
      <c r="AT96">
        <v>0.4</v>
      </c>
      <c r="AU96" t="s">
        <v>3</v>
      </c>
      <c r="AV96">
        <v>2</v>
      </c>
      <c r="AW96">
        <v>2</v>
      </c>
      <c r="AX96">
        <v>38220871</v>
      </c>
      <c r="AY96">
        <v>1</v>
      </c>
      <c r="AZ96">
        <v>0</v>
      </c>
      <c r="BA96">
        <v>96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Y96*Source!I154</f>
        <v>2.8000000000000004E-2</v>
      </c>
      <c r="CY96">
        <f>AD96</f>
        <v>0</v>
      </c>
      <c r="CZ96">
        <f>AH96</f>
        <v>0</v>
      </c>
      <c r="DA96">
        <f>AL96</f>
        <v>1</v>
      </c>
      <c r="DB96">
        <v>0</v>
      </c>
    </row>
    <row r="97" spans="1:106">
      <c r="A97">
        <f>ROW(Source!A154)</f>
        <v>154</v>
      </c>
      <c r="B97">
        <v>38216760</v>
      </c>
      <c r="C97">
        <v>38220857</v>
      </c>
      <c r="D97">
        <v>36882159</v>
      </c>
      <c r="E97">
        <v>1</v>
      </c>
      <c r="F97">
        <v>1</v>
      </c>
      <c r="G97">
        <v>1</v>
      </c>
      <c r="H97">
        <v>2</v>
      </c>
      <c r="I97" t="s">
        <v>278</v>
      </c>
      <c r="J97" t="s">
        <v>279</v>
      </c>
      <c r="K97" t="s">
        <v>280</v>
      </c>
      <c r="L97">
        <v>1368</v>
      </c>
      <c r="N97">
        <v>1011</v>
      </c>
      <c r="O97" t="s">
        <v>281</v>
      </c>
      <c r="P97" t="s">
        <v>281</v>
      </c>
      <c r="Q97">
        <v>1</v>
      </c>
      <c r="W97">
        <v>0</v>
      </c>
      <c r="X97">
        <v>-1718674368</v>
      </c>
      <c r="Y97">
        <v>0.2</v>
      </c>
      <c r="AA97">
        <v>0</v>
      </c>
      <c r="AB97">
        <v>111.99</v>
      </c>
      <c r="AC97">
        <v>13.5</v>
      </c>
      <c r="AD97">
        <v>0</v>
      </c>
      <c r="AE97">
        <v>0</v>
      </c>
      <c r="AF97">
        <v>111.99</v>
      </c>
      <c r="AG97">
        <v>13.5</v>
      </c>
      <c r="AH97">
        <v>0</v>
      </c>
      <c r="AI97">
        <v>1</v>
      </c>
      <c r="AJ97">
        <v>1</v>
      </c>
      <c r="AK97">
        <v>1</v>
      </c>
      <c r="AL97">
        <v>1</v>
      </c>
      <c r="AN97">
        <v>0</v>
      </c>
      <c r="AO97">
        <v>1</v>
      </c>
      <c r="AP97">
        <v>0</v>
      </c>
      <c r="AQ97">
        <v>0</v>
      </c>
      <c r="AR97">
        <v>0</v>
      </c>
      <c r="AS97" t="s">
        <v>3</v>
      </c>
      <c r="AT97">
        <v>0.2</v>
      </c>
      <c r="AU97" t="s">
        <v>3</v>
      </c>
      <c r="AV97">
        <v>0</v>
      </c>
      <c r="AW97">
        <v>2</v>
      </c>
      <c r="AX97">
        <v>38220872</v>
      </c>
      <c r="AY97">
        <v>1</v>
      </c>
      <c r="AZ97">
        <v>0</v>
      </c>
      <c r="BA97">
        <v>97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Y97*Source!I154</f>
        <v>1.4000000000000002E-2</v>
      </c>
      <c r="CY97">
        <f>AB97</f>
        <v>111.99</v>
      </c>
      <c r="CZ97">
        <f>AF97</f>
        <v>111.99</v>
      </c>
      <c r="DA97">
        <f>AJ97</f>
        <v>1</v>
      </c>
      <c r="DB97">
        <v>0</v>
      </c>
    </row>
    <row r="98" spans="1:106">
      <c r="A98">
        <f>ROW(Source!A154)</f>
        <v>154</v>
      </c>
      <c r="B98">
        <v>38216760</v>
      </c>
      <c r="C98">
        <v>38220857</v>
      </c>
      <c r="D98">
        <v>36883554</v>
      </c>
      <c r="E98">
        <v>1</v>
      </c>
      <c r="F98">
        <v>1</v>
      </c>
      <c r="G98">
        <v>1</v>
      </c>
      <c r="H98">
        <v>2</v>
      </c>
      <c r="I98" t="s">
        <v>282</v>
      </c>
      <c r="J98" t="s">
        <v>283</v>
      </c>
      <c r="K98" t="s">
        <v>284</v>
      </c>
      <c r="L98">
        <v>1368</v>
      </c>
      <c r="N98">
        <v>1011</v>
      </c>
      <c r="O98" t="s">
        <v>281</v>
      </c>
      <c r="P98" t="s">
        <v>281</v>
      </c>
      <c r="Q98">
        <v>1</v>
      </c>
      <c r="W98">
        <v>0</v>
      </c>
      <c r="X98">
        <v>1372534845</v>
      </c>
      <c r="Y98">
        <v>0.2</v>
      </c>
      <c r="AA98">
        <v>0</v>
      </c>
      <c r="AB98">
        <v>65.709999999999994</v>
      </c>
      <c r="AC98">
        <v>11.6</v>
      </c>
      <c r="AD98">
        <v>0</v>
      </c>
      <c r="AE98">
        <v>0</v>
      </c>
      <c r="AF98">
        <v>65.709999999999994</v>
      </c>
      <c r="AG98">
        <v>11.6</v>
      </c>
      <c r="AH98">
        <v>0</v>
      </c>
      <c r="AI98">
        <v>1</v>
      </c>
      <c r="AJ98">
        <v>1</v>
      </c>
      <c r="AK98">
        <v>1</v>
      </c>
      <c r="AL98">
        <v>1</v>
      </c>
      <c r="AN98">
        <v>0</v>
      </c>
      <c r="AO98">
        <v>1</v>
      </c>
      <c r="AP98">
        <v>0</v>
      </c>
      <c r="AQ98">
        <v>0</v>
      </c>
      <c r="AR98">
        <v>0</v>
      </c>
      <c r="AS98" t="s">
        <v>3</v>
      </c>
      <c r="AT98">
        <v>0.2</v>
      </c>
      <c r="AU98" t="s">
        <v>3</v>
      </c>
      <c r="AV98">
        <v>0</v>
      </c>
      <c r="AW98">
        <v>2</v>
      </c>
      <c r="AX98">
        <v>38220873</v>
      </c>
      <c r="AY98">
        <v>1</v>
      </c>
      <c r="AZ98">
        <v>0</v>
      </c>
      <c r="BA98">
        <v>98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Y98*Source!I154</f>
        <v>1.4000000000000002E-2</v>
      </c>
      <c r="CY98">
        <f>AB98</f>
        <v>65.709999999999994</v>
      </c>
      <c r="CZ98">
        <f>AF98</f>
        <v>65.709999999999994</v>
      </c>
      <c r="DA98">
        <f>AJ98</f>
        <v>1</v>
      </c>
      <c r="DB98">
        <v>0</v>
      </c>
    </row>
    <row r="99" spans="1:106">
      <c r="A99">
        <f>ROW(Source!A154)</f>
        <v>154</v>
      </c>
      <c r="B99">
        <v>38216760</v>
      </c>
      <c r="C99">
        <v>38220857</v>
      </c>
      <c r="D99">
        <v>36883858</v>
      </c>
      <c r="E99">
        <v>1</v>
      </c>
      <c r="F99">
        <v>1</v>
      </c>
      <c r="G99">
        <v>1</v>
      </c>
      <c r="H99">
        <v>2</v>
      </c>
      <c r="I99" t="s">
        <v>285</v>
      </c>
      <c r="J99" t="s">
        <v>286</v>
      </c>
      <c r="K99" t="s">
        <v>287</v>
      </c>
      <c r="L99">
        <v>1368</v>
      </c>
      <c r="N99">
        <v>1011</v>
      </c>
      <c r="O99" t="s">
        <v>281</v>
      </c>
      <c r="P99" t="s">
        <v>281</v>
      </c>
      <c r="Q99">
        <v>1</v>
      </c>
      <c r="W99">
        <v>0</v>
      </c>
      <c r="X99">
        <v>-353815937</v>
      </c>
      <c r="Y99">
        <v>1.98</v>
      </c>
      <c r="AA99">
        <v>0</v>
      </c>
      <c r="AB99">
        <v>8.1</v>
      </c>
      <c r="AC99">
        <v>0</v>
      </c>
      <c r="AD99">
        <v>0</v>
      </c>
      <c r="AE99">
        <v>0</v>
      </c>
      <c r="AF99">
        <v>8.1</v>
      </c>
      <c r="AG99">
        <v>0</v>
      </c>
      <c r="AH99">
        <v>0</v>
      </c>
      <c r="AI99">
        <v>1</v>
      </c>
      <c r="AJ99">
        <v>1</v>
      </c>
      <c r="AK99">
        <v>1</v>
      </c>
      <c r="AL99">
        <v>1</v>
      </c>
      <c r="AN99">
        <v>0</v>
      </c>
      <c r="AO99">
        <v>1</v>
      </c>
      <c r="AP99">
        <v>0</v>
      </c>
      <c r="AQ99">
        <v>0</v>
      </c>
      <c r="AR99">
        <v>0</v>
      </c>
      <c r="AS99" t="s">
        <v>3</v>
      </c>
      <c r="AT99">
        <v>1.98</v>
      </c>
      <c r="AU99" t="s">
        <v>3</v>
      </c>
      <c r="AV99">
        <v>0</v>
      </c>
      <c r="AW99">
        <v>2</v>
      </c>
      <c r="AX99">
        <v>38220874</v>
      </c>
      <c r="AY99">
        <v>1</v>
      </c>
      <c r="AZ99">
        <v>0</v>
      </c>
      <c r="BA99">
        <v>99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X99">
        <f>Y99*Source!I154</f>
        <v>0.1386</v>
      </c>
      <c r="CY99">
        <f>AB99</f>
        <v>8.1</v>
      </c>
      <c r="CZ99">
        <f>AF99</f>
        <v>8.1</v>
      </c>
      <c r="DA99">
        <f>AJ99</f>
        <v>1</v>
      </c>
      <c r="DB99">
        <v>0</v>
      </c>
    </row>
    <row r="100" spans="1:106">
      <c r="A100">
        <f>ROW(Source!A154)</f>
        <v>154</v>
      </c>
      <c r="B100">
        <v>38216760</v>
      </c>
      <c r="C100">
        <v>38220857</v>
      </c>
      <c r="D100">
        <v>36802106</v>
      </c>
      <c r="E100">
        <v>1</v>
      </c>
      <c r="F100">
        <v>1</v>
      </c>
      <c r="G100">
        <v>1</v>
      </c>
      <c r="H100">
        <v>3</v>
      </c>
      <c r="I100" t="s">
        <v>288</v>
      </c>
      <c r="J100" t="s">
        <v>289</v>
      </c>
      <c r="K100" t="s">
        <v>290</v>
      </c>
      <c r="L100">
        <v>1308</v>
      </c>
      <c r="N100">
        <v>1003</v>
      </c>
      <c r="O100" t="s">
        <v>20</v>
      </c>
      <c r="P100" t="s">
        <v>20</v>
      </c>
      <c r="Q100">
        <v>100</v>
      </c>
      <c r="W100">
        <v>0</v>
      </c>
      <c r="X100">
        <v>568244124</v>
      </c>
      <c r="Y100">
        <v>0.03</v>
      </c>
      <c r="AA100">
        <v>120</v>
      </c>
      <c r="AB100">
        <v>0</v>
      </c>
      <c r="AC100">
        <v>0</v>
      </c>
      <c r="AD100">
        <v>0</v>
      </c>
      <c r="AE100">
        <v>120</v>
      </c>
      <c r="AF100">
        <v>0</v>
      </c>
      <c r="AG100">
        <v>0</v>
      </c>
      <c r="AH100">
        <v>0</v>
      </c>
      <c r="AI100">
        <v>1</v>
      </c>
      <c r="AJ100">
        <v>1</v>
      </c>
      <c r="AK100">
        <v>1</v>
      </c>
      <c r="AL100">
        <v>1</v>
      </c>
      <c r="AN100">
        <v>0</v>
      </c>
      <c r="AO100">
        <v>1</v>
      </c>
      <c r="AP100">
        <v>0</v>
      </c>
      <c r="AQ100">
        <v>0</v>
      </c>
      <c r="AR100">
        <v>0</v>
      </c>
      <c r="AS100" t="s">
        <v>3</v>
      </c>
      <c r="AT100">
        <v>0.03</v>
      </c>
      <c r="AU100" t="s">
        <v>3</v>
      </c>
      <c r="AV100">
        <v>0</v>
      </c>
      <c r="AW100">
        <v>2</v>
      </c>
      <c r="AX100">
        <v>38220875</v>
      </c>
      <c r="AY100">
        <v>1</v>
      </c>
      <c r="AZ100">
        <v>0</v>
      </c>
      <c r="BA100">
        <v>100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X100">
        <f>Y100*Source!I154</f>
        <v>2.1000000000000003E-3</v>
      </c>
      <c r="CY100">
        <f t="shared" ref="CY100:CY106" si="12">AA100</f>
        <v>120</v>
      </c>
      <c r="CZ100">
        <f t="shared" ref="CZ100:CZ106" si="13">AE100</f>
        <v>120</v>
      </c>
      <c r="DA100">
        <f t="shared" ref="DA100:DA106" si="14">AI100</f>
        <v>1</v>
      </c>
      <c r="DB100">
        <v>0</v>
      </c>
    </row>
    <row r="101" spans="1:106">
      <c r="A101">
        <f>ROW(Source!A154)</f>
        <v>154</v>
      </c>
      <c r="B101">
        <v>38216760</v>
      </c>
      <c r="C101">
        <v>38220857</v>
      </c>
      <c r="D101">
        <v>36803258</v>
      </c>
      <c r="E101">
        <v>1</v>
      </c>
      <c r="F101">
        <v>1</v>
      </c>
      <c r="G101">
        <v>1</v>
      </c>
      <c r="H101">
        <v>3</v>
      </c>
      <c r="I101" t="s">
        <v>291</v>
      </c>
      <c r="J101" t="s">
        <v>292</v>
      </c>
      <c r="K101" t="s">
        <v>293</v>
      </c>
      <c r="L101">
        <v>1346</v>
      </c>
      <c r="N101">
        <v>1009</v>
      </c>
      <c r="O101" t="s">
        <v>294</v>
      </c>
      <c r="P101" t="s">
        <v>294</v>
      </c>
      <c r="Q101">
        <v>1</v>
      </c>
      <c r="W101">
        <v>0</v>
      </c>
      <c r="X101">
        <v>586013393</v>
      </c>
      <c r="Y101">
        <v>1.75</v>
      </c>
      <c r="AA101">
        <v>10.57</v>
      </c>
      <c r="AB101">
        <v>0</v>
      </c>
      <c r="AC101">
        <v>0</v>
      </c>
      <c r="AD101">
        <v>0</v>
      </c>
      <c r="AE101">
        <v>10.57</v>
      </c>
      <c r="AF101">
        <v>0</v>
      </c>
      <c r="AG101">
        <v>0</v>
      </c>
      <c r="AH101">
        <v>0</v>
      </c>
      <c r="AI101">
        <v>1</v>
      </c>
      <c r="AJ101">
        <v>1</v>
      </c>
      <c r="AK101">
        <v>1</v>
      </c>
      <c r="AL101">
        <v>1</v>
      </c>
      <c r="AN101">
        <v>0</v>
      </c>
      <c r="AO101">
        <v>1</v>
      </c>
      <c r="AP101">
        <v>0</v>
      </c>
      <c r="AQ101">
        <v>0</v>
      </c>
      <c r="AR101">
        <v>0</v>
      </c>
      <c r="AS101" t="s">
        <v>3</v>
      </c>
      <c r="AT101">
        <v>1.75</v>
      </c>
      <c r="AU101" t="s">
        <v>3</v>
      </c>
      <c r="AV101">
        <v>0</v>
      </c>
      <c r="AW101">
        <v>2</v>
      </c>
      <c r="AX101">
        <v>38220876</v>
      </c>
      <c r="AY101">
        <v>1</v>
      </c>
      <c r="AZ101">
        <v>0</v>
      </c>
      <c r="BA101">
        <v>101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CX101">
        <f>Y101*Source!I154</f>
        <v>0.12250000000000001</v>
      </c>
      <c r="CY101">
        <f t="shared" si="12"/>
        <v>10.57</v>
      </c>
      <c r="CZ101">
        <f t="shared" si="13"/>
        <v>10.57</v>
      </c>
      <c r="DA101">
        <f t="shared" si="14"/>
        <v>1</v>
      </c>
      <c r="DB101">
        <v>0</v>
      </c>
    </row>
    <row r="102" spans="1:106">
      <c r="A102">
        <f>ROW(Source!A154)</f>
        <v>154</v>
      </c>
      <c r="B102">
        <v>38216760</v>
      </c>
      <c r="C102">
        <v>38220857</v>
      </c>
      <c r="D102">
        <v>36804580</v>
      </c>
      <c r="E102">
        <v>1</v>
      </c>
      <c r="F102">
        <v>1</v>
      </c>
      <c r="G102">
        <v>1</v>
      </c>
      <c r="H102">
        <v>3</v>
      </c>
      <c r="I102" t="s">
        <v>295</v>
      </c>
      <c r="J102" t="s">
        <v>296</v>
      </c>
      <c r="K102" t="s">
        <v>297</v>
      </c>
      <c r="L102">
        <v>1355</v>
      </c>
      <c r="N102">
        <v>1010</v>
      </c>
      <c r="O102" t="s">
        <v>129</v>
      </c>
      <c r="P102" t="s">
        <v>129</v>
      </c>
      <c r="Q102">
        <v>100</v>
      </c>
      <c r="W102">
        <v>0</v>
      </c>
      <c r="X102">
        <v>1794244060</v>
      </c>
      <c r="Y102">
        <v>1</v>
      </c>
      <c r="AA102">
        <v>86</v>
      </c>
      <c r="AB102">
        <v>0</v>
      </c>
      <c r="AC102">
        <v>0</v>
      </c>
      <c r="AD102">
        <v>0</v>
      </c>
      <c r="AE102">
        <v>86</v>
      </c>
      <c r="AF102">
        <v>0</v>
      </c>
      <c r="AG102">
        <v>0</v>
      </c>
      <c r="AH102">
        <v>0</v>
      </c>
      <c r="AI102">
        <v>1</v>
      </c>
      <c r="AJ102">
        <v>1</v>
      </c>
      <c r="AK102">
        <v>1</v>
      </c>
      <c r="AL102">
        <v>1</v>
      </c>
      <c r="AN102">
        <v>0</v>
      </c>
      <c r="AO102">
        <v>1</v>
      </c>
      <c r="AP102">
        <v>0</v>
      </c>
      <c r="AQ102">
        <v>0</v>
      </c>
      <c r="AR102">
        <v>0</v>
      </c>
      <c r="AS102" t="s">
        <v>3</v>
      </c>
      <c r="AT102">
        <v>1</v>
      </c>
      <c r="AU102" t="s">
        <v>3</v>
      </c>
      <c r="AV102">
        <v>0</v>
      </c>
      <c r="AW102">
        <v>2</v>
      </c>
      <c r="AX102">
        <v>38220877</v>
      </c>
      <c r="AY102">
        <v>1</v>
      </c>
      <c r="AZ102">
        <v>0</v>
      </c>
      <c r="BA102">
        <v>102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CX102">
        <f>Y102*Source!I154</f>
        <v>7.0000000000000007E-2</v>
      </c>
      <c r="CY102">
        <f t="shared" si="12"/>
        <v>86</v>
      </c>
      <c r="CZ102">
        <f t="shared" si="13"/>
        <v>86</v>
      </c>
      <c r="DA102">
        <f t="shared" si="14"/>
        <v>1</v>
      </c>
      <c r="DB102">
        <v>0</v>
      </c>
    </row>
    <row r="103" spans="1:106">
      <c r="A103">
        <f>ROW(Source!A154)</f>
        <v>154</v>
      </c>
      <c r="B103">
        <v>38216760</v>
      </c>
      <c r="C103">
        <v>38220857</v>
      </c>
      <c r="D103">
        <v>36804714</v>
      </c>
      <c r="E103">
        <v>1</v>
      </c>
      <c r="F103">
        <v>1</v>
      </c>
      <c r="G103">
        <v>1</v>
      </c>
      <c r="H103">
        <v>3</v>
      </c>
      <c r="I103" t="s">
        <v>298</v>
      </c>
      <c r="J103" t="s">
        <v>299</v>
      </c>
      <c r="K103" t="s">
        <v>300</v>
      </c>
      <c r="L103">
        <v>1358</v>
      </c>
      <c r="N103">
        <v>1010</v>
      </c>
      <c r="O103" t="s">
        <v>301</v>
      </c>
      <c r="P103" t="s">
        <v>301</v>
      </c>
      <c r="Q103">
        <v>10</v>
      </c>
      <c r="W103">
        <v>0</v>
      </c>
      <c r="X103">
        <v>1598978551</v>
      </c>
      <c r="Y103">
        <v>5</v>
      </c>
      <c r="AA103">
        <v>11.89</v>
      </c>
      <c r="AB103">
        <v>0</v>
      </c>
      <c r="AC103">
        <v>0</v>
      </c>
      <c r="AD103">
        <v>0</v>
      </c>
      <c r="AE103">
        <v>11.89</v>
      </c>
      <c r="AF103">
        <v>0</v>
      </c>
      <c r="AG103">
        <v>0</v>
      </c>
      <c r="AH103">
        <v>0</v>
      </c>
      <c r="AI103">
        <v>1</v>
      </c>
      <c r="AJ103">
        <v>1</v>
      </c>
      <c r="AK103">
        <v>1</v>
      </c>
      <c r="AL103">
        <v>1</v>
      </c>
      <c r="AN103">
        <v>0</v>
      </c>
      <c r="AO103">
        <v>1</v>
      </c>
      <c r="AP103">
        <v>0</v>
      </c>
      <c r="AQ103">
        <v>0</v>
      </c>
      <c r="AR103">
        <v>0</v>
      </c>
      <c r="AS103" t="s">
        <v>3</v>
      </c>
      <c r="AT103">
        <v>5</v>
      </c>
      <c r="AU103" t="s">
        <v>3</v>
      </c>
      <c r="AV103">
        <v>0</v>
      </c>
      <c r="AW103">
        <v>2</v>
      </c>
      <c r="AX103">
        <v>38220878</v>
      </c>
      <c r="AY103">
        <v>1</v>
      </c>
      <c r="AZ103">
        <v>0</v>
      </c>
      <c r="BA103">
        <v>103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CX103">
        <f>Y103*Source!I154</f>
        <v>0.35000000000000003</v>
      </c>
      <c r="CY103">
        <f t="shared" si="12"/>
        <v>11.89</v>
      </c>
      <c r="CZ103">
        <f t="shared" si="13"/>
        <v>11.89</v>
      </c>
      <c r="DA103">
        <f t="shared" si="14"/>
        <v>1</v>
      </c>
      <c r="DB103">
        <v>0</v>
      </c>
    </row>
    <row r="104" spans="1:106">
      <c r="A104">
        <f>ROW(Source!A154)</f>
        <v>154</v>
      </c>
      <c r="B104">
        <v>38216760</v>
      </c>
      <c r="C104">
        <v>38220857</v>
      </c>
      <c r="D104">
        <v>36804944</v>
      </c>
      <c r="E104">
        <v>1</v>
      </c>
      <c r="F104">
        <v>1</v>
      </c>
      <c r="G104">
        <v>1</v>
      </c>
      <c r="H104">
        <v>3</v>
      </c>
      <c r="I104" t="s">
        <v>302</v>
      </c>
      <c r="J104" t="s">
        <v>303</v>
      </c>
      <c r="K104" t="s">
        <v>304</v>
      </c>
      <c r="L104">
        <v>1348</v>
      </c>
      <c r="N104">
        <v>1009</v>
      </c>
      <c r="O104" t="s">
        <v>150</v>
      </c>
      <c r="P104" t="s">
        <v>150</v>
      </c>
      <c r="Q104">
        <v>1000</v>
      </c>
      <c r="W104">
        <v>0</v>
      </c>
      <c r="X104">
        <v>-1755229539</v>
      </c>
      <c r="Y104">
        <v>3.6999999999999999E-4</v>
      </c>
      <c r="AA104">
        <v>12430</v>
      </c>
      <c r="AB104">
        <v>0</v>
      </c>
      <c r="AC104">
        <v>0</v>
      </c>
      <c r="AD104">
        <v>0</v>
      </c>
      <c r="AE104">
        <v>12430</v>
      </c>
      <c r="AF104">
        <v>0</v>
      </c>
      <c r="AG104">
        <v>0</v>
      </c>
      <c r="AH104">
        <v>0</v>
      </c>
      <c r="AI104">
        <v>1</v>
      </c>
      <c r="AJ104">
        <v>1</v>
      </c>
      <c r="AK104">
        <v>1</v>
      </c>
      <c r="AL104">
        <v>1</v>
      </c>
      <c r="AN104">
        <v>0</v>
      </c>
      <c r="AO104">
        <v>1</v>
      </c>
      <c r="AP104">
        <v>0</v>
      </c>
      <c r="AQ104">
        <v>0</v>
      </c>
      <c r="AR104">
        <v>0</v>
      </c>
      <c r="AS104" t="s">
        <v>3</v>
      </c>
      <c r="AT104">
        <v>3.6999999999999999E-4</v>
      </c>
      <c r="AU104" t="s">
        <v>3</v>
      </c>
      <c r="AV104">
        <v>0</v>
      </c>
      <c r="AW104">
        <v>2</v>
      </c>
      <c r="AX104">
        <v>38220879</v>
      </c>
      <c r="AY104">
        <v>1</v>
      </c>
      <c r="AZ104">
        <v>0</v>
      </c>
      <c r="BA104">
        <v>104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CX104">
        <f>Y104*Source!I154</f>
        <v>2.5900000000000003E-5</v>
      </c>
      <c r="CY104">
        <f t="shared" si="12"/>
        <v>12430</v>
      </c>
      <c r="CZ104">
        <f t="shared" si="13"/>
        <v>12430</v>
      </c>
      <c r="DA104">
        <f t="shared" si="14"/>
        <v>1</v>
      </c>
      <c r="DB104">
        <v>0</v>
      </c>
    </row>
    <row r="105" spans="1:106">
      <c r="A105">
        <f>ROW(Source!A154)</f>
        <v>154</v>
      </c>
      <c r="B105">
        <v>38216760</v>
      </c>
      <c r="C105">
        <v>38220857</v>
      </c>
      <c r="D105">
        <v>36838317</v>
      </c>
      <c r="E105">
        <v>1</v>
      </c>
      <c r="F105">
        <v>1</v>
      </c>
      <c r="G105">
        <v>1</v>
      </c>
      <c r="H105">
        <v>3</v>
      </c>
      <c r="I105" t="s">
        <v>305</v>
      </c>
      <c r="J105" t="s">
        <v>306</v>
      </c>
      <c r="K105" t="s">
        <v>307</v>
      </c>
      <c r="L105">
        <v>1346</v>
      </c>
      <c r="N105">
        <v>1009</v>
      </c>
      <c r="O105" t="s">
        <v>294</v>
      </c>
      <c r="P105" t="s">
        <v>294</v>
      </c>
      <c r="Q105">
        <v>1</v>
      </c>
      <c r="W105">
        <v>0</v>
      </c>
      <c r="X105">
        <v>210558753</v>
      </c>
      <c r="Y105">
        <v>0.4</v>
      </c>
      <c r="AA105">
        <v>28.6</v>
      </c>
      <c r="AB105">
        <v>0</v>
      </c>
      <c r="AC105">
        <v>0</v>
      </c>
      <c r="AD105">
        <v>0</v>
      </c>
      <c r="AE105">
        <v>28.6</v>
      </c>
      <c r="AF105">
        <v>0</v>
      </c>
      <c r="AG105">
        <v>0</v>
      </c>
      <c r="AH105">
        <v>0</v>
      </c>
      <c r="AI105">
        <v>1</v>
      </c>
      <c r="AJ105">
        <v>1</v>
      </c>
      <c r="AK105">
        <v>1</v>
      </c>
      <c r="AL105">
        <v>1</v>
      </c>
      <c r="AN105">
        <v>0</v>
      </c>
      <c r="AO105">
        <v>1</v>
      </c>
      <c r="AP105">
        <v>0</v>
      </c>
      <c r="AQ105">
        <v>0</v>
      </c>
      <c r="AR105">
        <v>0</v>
      </c>
      <c r="AS105" t="s">
        <v>3</v>
      </c>
      <c r="AT105">
        <v>0.4</v>
      </c>
      <c r="AU105" t="s">
        <v>3</v>
      </c>
      <c r="AV105">
        <v>0</v>
      </c>
      <c r="AW105">
        <v>2</v>
      </c>
      <c r="AX105">
        <v>38220880</v>
      </c>
      <c r="AY105">
        <v>1</v>
      </c>
      <c r="AZ105">
        <v>0</v>
      </c>
      <c r="BA105">
        <v>105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CX105">
        <f>Y105*Source!I154</f>
        <v>2.8000000000000004E-2</v>
      </c>
      <c r="CY105">
        <f t="shared" si="12"/>
        <v>28.6</v>
      </c>
      <c r="CZ105">
        <f t="shared" si="13"/>
        <v>28.6</v>
      </c>
      <c r="DA105">
        <f t="shared" si="14"/>
        <v>1</v>
      </c>
      <c r="DB105">
        <v>0</v>
      </c>
    </row>
    <row r="106" spans="1:106">
      <c r="A106">
        <f>ROW(Source!A154)</f>
        <v>154</v>
      </c>
      <c r="B106">
        <v>38216760</v>
      </c>
      <c r="C106">
        <v>38220857</v>
      </c>
      <c r="D106">
        <v>36799065</v>
      </c>
      <c r="E106">
        <v>17</v>
      </c>
      <c r="F106">
        <v>1</v>
      </c>
      <c r="G106">
        <v>1</v>
      </c>
      <c r="H106">
        <v>3</v>
      </c>
      <c r="I106" t="s">
        <v>308</v>
      </c>
      <c r="J106" t="s">
        <v>3</v>
      </c>
      <c r="K106" t="s">
        <v>309</v>
      </c>
      <c r="L106">
        <v>1374</v>
      </c>
      <c r="N106">
        <v>1013</v>
      </c>
      <c r="O106" t="s">
        <v>310</v>
      </c>
      <c r="P106" t="s">
        <v>310</v>
      </c>
      <c r="Q106">
        <v>1</v>
      </c>
      <c r="W106">
        <v>0</v>
      </c>
      <c r="X106">
        <v>-1731369543</v>
      </c>
      <c r="Y106">
        <v>7.76</v>
      </c>
      <c r="AA106">
        <v>1</v>
      </c>
      <c r="AB106">
        <v>0</v>
      </c>
      <c r="AC106">
        <v>0</v>
      </c>
      <c r="AD106">
        <v>0</v>
      </c>
      <c r="AE106">
        <v>1</v>
      </c>
      <c r="AF106">
        <v>0</v>
      </c>
      <c r="AG106">
        <v>0</v>
      </c>
      <c r="AH106">
        <v>0</v>
      </c>
      <c r="AI106">
        <v>1</v>
      </c>
      <c r="AJ106">
        <v>1</v>
      </c>
      <c r="AK106">
        <v>1</v>
      </c>
      <c r="AL106">
        <v>1</v>
      </c>
      <c r="AN106">
        <v>0</v>
      </c>
      <c r="AO106">
        <v>1</v>
      </c>
      <c r="AP106">
        <v>0</v>
      </c>
      <c r="AQ106">
        <v>0</v>
      </c>
      <c r="AR106">
        <v>0</v>
      </c>
      <c r="AS106" t="s">
        <v>3</v>
      </c>
      <c r="AT106">
        <v>7.76</v>
      </c>
      <c r="AU106" t="s">
        <v>3</v>
      </c>
      <c r="AV106">
        <v>0</v>
      </c>
      <c r="AW106">
        <v>2</v>
      </c>
      <c r="AX106">
        <v>38220881</v>
      </c>
      <c r="AY106">
        <v>1</v>
      </c>
      <c r="AZ106">
        <v>0</v>
      </c>
      <c r="BA106">
        <v>106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CX106">
        <f>Y106*Source!I154</f>
        <v>0.54320000000000002</v>
      </c>
      <c r="CY106">
        <f t="shared" si="12"/>
        <v>1</v>
      </c>
      <c r="CZ106">
        <f t="shared" si="13"/>
        <v>1</v>
      </c>
      <c r="DA106">
        <f t="shared" si="14"/>
        <v>1</v>
      </c>
      <c r="DB106">
        <v>0</v>
      </c>
    </row>
    <row r="107" spans="1:106">
      <c r="A107">
        <f>ROW(Source!A155)</f>
        <v>155</v>
      </c>
      <c r="B107">
        <v>38216760</v>
      </c>
      <c r="C107">
        <v>38220882</v>
      </c>
      <c r="D107">
        <v>37070202</v>
      </c>
      <c r="E107">
        <v>1</v>
      </c>
      <c r="F107">
        <v>1</v>
      </c>
      <c r="G107">
        <v>1</v>
      </c>
      <c r="H107">
        <v>1</v>
      </c>
      <c r="I107" t="s">
        <v>311</v>
      </c>
      <c r="J107" t="s">
        <v>3</v>
      </c>
      <c r="K107" t="s">
        <v>312</v>
      </c>
      <c r="L107">
        <v>1191</v>
      </c>
      <c r="N107">
        <v>1013</v>
      </c>
      <c r="O107" t="s">
        <v>275</v>
      </c>
      <c r="P107" t="s">
        <v>275</v>
      </c>
      <c r="Q107">
        <v>1</v>
      </c>
      <c r="W107">
        <v>0</v>
      </c>
      <c r="X107">
        <v>1983201532</v>
      </c>
      <c r="Y107">
        <v>1.56</v>
      </c>
      <c r="AA107">
        <v>0</v>
      </c>
      <c r="AB107">
        <v>0</v>
      </c>
      <c r="AC107">
        <v>0</v>
      </c>
      <c r="AD107">
        <v>9.51</v>
      </c>
      <c r="AE107">
        <v>0</v>
      </c>
      <c r="AF107">
        <v>0</v>
      </c>
      <c r="AG107">
        <v>0</v>
      </c>
      <c r="AH107">
        <v>9.51</v>
      </c>
      <c r="AI107">
        <v>1</v>
      </c>
      <c r="AJ107">
        <v>1</v>
      </c>
      <c r="AK107">
        <v>1</v>
      </c>
      <c r="AL107">
        <v>1</v>
      </c>
      <c r="AN107">
        <v>0</v>
      </c>
      <c r="AO107">
        <v>1</v>
      </c>
      <c r="AP107">
        <v>0</v>
      </c>
      <c r="AQ107">
        <v>0</v>
      </c>
      <c r="AR107">
        <v>0</v>
      </c>
      <c r="AS107" t="s">
        <v>3</v>
      </c>
      <c r="AT107">
        <v>1.56</v>
      </c>
      <c r="AU107" t="s">
        <v>3</v>
      </c>
      <c r="AV107">
        <v>1</v>
      </c>
      <c r="AW107">
        <v>2</v>
      </c>
      <c r="AX107">
        <v>38220897</v>
      </c>
      <c r="AY107">
        <v>1</v>
      </c>
      <c r="AZ107">
        <v>0</v>
      </c>
      <c r="BA107">
        <v>107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CX107">
        <f>Y107*Source!I155</f>
        <v>3.12</v>
      </c>
      <c r="CY107">
        <f>AD107</f>
        <v>9.51</v>
      </c>
      <c r="CZ107">
        <f>AH107</f>
        <v>9.51</v>
      </c>
      <c r="DA107">
        <f>AL107</f>
        <v>1</v>
      </c>
      <c r="DB107">
        <v>0</v>
      </c>
    </row>
    <row r="108" spans="1:106">
      <c r="A108">
        <f>ROW(Source!A155)</f>
        <v>155</v>
      </c>
      <c r="B108">
        <v>38216760</v>
      </c>
      <c r="C108">
        <v>38220882</v>
      </c>
      <c r="D108">
        <v>36883858</v>
      </c>
      <c r="E108">
        <v>1</v>
      </c>
      <c r="F108">
        <v>1</v>
      </c>
      <c r="G108">
        <v>1</v>
      </c>
      <c r="H108">
        <v>2</v>
      </c>
      <c r="I108" t="s">
        <v>285</v>
      </c>
      <c r="J108" t="s">
        <v>286</v>
      </c>
      <c r="K108" t="s">
        <v>287</v>
      </c>
      <c r="L108">
        <v>1368</v>
      </c>
      <c r="N108">
        <v>1011</v>
      </c>
      <c r="O108" t="s">
        <v>281</v>
      </c>
      <c r="P108" t="s">
        <v>281</v>
      </c>
      <c r="Q108">
        <v>1</v>
      </c>
      <c r="W108">
        <v>0</v>
      </c>
      <c r="X108">
        <v>-353815937</v>
      </c>
      <c r="Y108">
        <v>0.13</v>
      </c>
      <c r="AA108">
        <v>0</v>
      </c>
      <c r="AB108">
        <v>8.1</v>
      </c>
      <c r="AC108">
        <v>0</v>
      </c>
      <c r="AD108">
        <v>0</v>
      </c>
      <c r="AE108">
        <v>0</v>
      </c>
      <c r="AF108">
        <v>8.1</v>
      </c>
      <c r="AG108">
        <v>0</v>
      </c>
      <c r="AH108">
        <v>0</v>
      </c>
      <c r="AI108">
        <v>1</v>
      </c>
      <c r="AJ108">
        <v>1</v>
      </c>
      <c r="AK108">
        <v>1</v>
      </c>
      <c r="AL108">
        <v>1</v>
      </c>
      <c r="AN108">
        <v>0</v>
      </c>
      <c r="AO108">
        <v>1</v>
      </c>
      <c r="AP108">
        <v>0</v>
      </c>
      <c r="AQ108">
        <v>0</v>
      </c>
      <c r="AR108">
        <v>0</v>
      </c>
      <c r="AS108" t="s">
        <v>3</v>
      </c>
      <c r="AT108">
        <v>0.13</v>
      </c>
      <c r="AU108" t="s">
        <v>3</v>
      </c>
      <c r="AV108">
        <v>0</v>
      </c>
      <c r="AW108">
        <v>2</v>
      </c>
      <c r="AX108">
        <v>38220898</v>
      </c>
      <c r="AY108">
        <v>1</v>
      </c>
      <c r="AZ108">
        <v>0</v>
      </c>
      <c r="BA108">
        <v>108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CX108">
        <f>Y108*Source!I155</f>
        <v>0.26</v>
      </c>
      <c r="CY108">
        <f>AB108</f>
        <v>8.1</v>
      </c>
      <c r="CZ108">
        <f>AF108</f>
        <v>8.1</v>
      </c>
      <c r="DA108">
        <f>AJ108</f>
        <v>1</v>
      </c>
      <c r="DB108">
        <v>0</v>
      </c>
    </row>
    <row r="109" spans="1:106">
      <c r="A109">
        <f>ROW(Source!A155)</f>
        <v>155</v>
      </c>
      <c r="B109">
        <v>38216760</v>
      </c>
      <c r="C109">
        <v>38220882</v>
      </c>
      <c r="D109">
        <v>36800043</v>
      </c>
      <c r="E109">
        <v>1</v>
      </c>
      <c r="F109">
        <v>1</v>
      </c>
      <c r="G109">
        <v>1</v>
      </c>
      <c r="H109">
        <v>3</v>
      </c>
      <c r="I109" t="s">
        <v>313</v>
      </c>
      <c r="J109" t="s">
        <v>314</v>
      </c>
      <c r="K109" t="s">
        <v>315</v>
      </c>
      <c r="L109">
        <v>1346</v>
      </c>
      <c r="N109">
        <v>1009</v>
      </c>
      <c r="O109" t="s">
        <v>294</v>
      </c>
      <c r="P109" t="s">
        <v>294</v>
      </c>
      <c r="Q109">
        <v>1</v>
      </c>
      <c r="W109">
        <v>0</v>
      </c>
      <c r="X109">
        <v>618806536</v>
      </c>
      <c r="Y109">
        <v>6.0000000000000001E-3</v>
      </c>
      <c r="AA109">
        <v>44.97</v>
      </c>
      <c r="AB109">
        <v>0</v>
      </c>
      <c r="AC109">
        <v>0</v>
      </c>
      <c r="AD109">
        <v>0</v>
      </c>
      <c r="AE109">
        <v>44.97</v>
      </c>
      <c r="AF109">
        <v>0</v>
      </c>
      <c r="AG109">
        <v>0</v>
      </c>
      <c r="AH109">
        <v>0</v>
      </c>
      <c r="AI109">
        <v>1</v>
      </c>
      <c r="AJ109">
        <v>1</v>
      </c>
      <c r="AK109">
        <v>1</v>
      </c>
      <c r="AL109">
        <v>1</v>
      </c>
      <c r="AN109">
        <v>0</v>
      </c>
      <c r="AO109">
        <v>1</v>
      </c>
      <c r="AP109">
        <v>0</v>
      </c>
      <c r="AQ109">
        <v>0</v>
      </c>
      <c r="AR109">
        <v>0</v>
      </c>
      <c r="AS109" t="s">
        <v>3</v>
      </c>
      <c r="AT109">
        <v>6.0000000000000001E-3</v>
      </c>
      <c r="AU109" t="s">
        <v>3</v>
      </c>
      <c r="AV109">
        <v>0</v>
      </c>
      <c r="AW109">
        <v>2</v>
      </c>
      <c r="AX109">
        <v>38220899</v>
      </c>
      <c r="AY109">
        <v>1</v>
      </c>
      <c r="AZ109">
        <v>0</v>
      </c>
      <c r="BA109">
        <v>109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CX109">
        <f>Y109*Source!I155</f>
        <v>1.2E-2</v>
      </c>
      <c r="CY109">
        <f t="shared" ref="CY109:CY120" si="15">AA109</f>
        <v>44.97</v>
      </c>
      <c r="CZ109">
        <f t="shared" ref="CZ109:CZ120" si="16">AE109</f>
        <v>44.97</v>
      </c>
      <c r="DA109">
        <f t="shared" ref="DA109:DA120" si="17">AI109</f>
        <v>1</v>
      </c>
      <c r="DB109">
        <v>0</v>
      </c>
    </row>
    <row r="110" spans="1:106">
      <c r="A110">
        <f>ROW(Source!A155)</f>
        <v>155</v>
      </c>
      <c r="B110">
        <v>38216760</v>
      </c>
      <c r="C110">
        <v>38220882</v>
      </c>
      <c r="D110">
        <v>36801775</v>
      </c>
      <c r="E110">
        <v>1</v>
      </c>
      <c r="F110">
        <v>1</v>
      </c>
      <c r="G110">
        <v>1</v>
      </c>
      <c r="H110">
        <v>3</v>
      </c>
      <c r="I110" t="s">
        <v>316</v>
      </c>
      <c r="J110" t="s">
        <v>317</v>
      </c>
      <c r="K110" t="s">
        <v>318</v>
      </c>
      <c r="L110">
        <v>1346</v>
      </c>
      <c r="N110">
        <v>1009</v>
      </c>
      <c r="O110" t="s">
        <v>294</v>
      </c>
      <c r="P110" t="s">
        <v>294</v>
      </c>
      <c r="Q110">
        <v>1</v>
      </c>
      <c r="W110">
        <v>0</v>
      </c>
      <c r="X110">
        <v>56922527</v>
      </c>
      <c r="Y110">
        <v>1E-3</v>
      </c>
      <c r="AA110">
        <v>11.5</v>
      </c>
      <c r="AB110">
        <v>0</v>
      </c>
      <c r="AC110">
        <v>0</v>
      </c>
      <c r="AD110">
        <v>0</v>
      </c>
      <c r="AE110">
        <v>11.5</v>
      </c>
      <c r="AF110">
        <v>0</v>
      </c>
      <c r="AG110">
        <v>0</v>
      </c>
      <c r="AH110">
        <v>0</v>
      </c>
      <c r="AI110">
        <v>1</v>
      </c>
      <c r="AJ110">
        <v>1</v>
      </c>
      <c r="AK110">
        <v>1</v>
      </c>
      <c r="AL110">
        <v>1</v>
      </c>
      <c r="AN110">
        <v>0</v>
      </c>
      <c r="AO110">
        <v>1</v>
      </c>
      <c r="AP110">
        <v>0</v>
      </c>
      <c r="AQ110">
        <v>0</v>
      </c>
      <c r="AR110">
        <v>0</v>
      </c>
      <c r="AS110" t="s">
        <v>3</v>
      </c>
      <c r="AT110">
        <v>1E-3</v>
      </c>
      <c r="AU110" t="s">
        <v>3</v>
      </c>
      <c r="AV110">
        <v>0</v>
      </c>
      <c r="AW110">
        <v>2</v>
      </c>
      <c r="AX110">
        <v>38220900</v>
      </c>
      <c r="AY110">
        <v>1</v>
      </c>
      <c r="AZ110">
        <v>0</v>
      </c>
      <c r="BA110">
        <v>110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CX110">
        <f>Y110*Source!I155</f>
        <v>2E-3</v>
      </c>
      <c r="CY110">
        <f t="shared" si="15"/>
        <v>11.5</v>
      </c>
      <c r="CZ110">
        <f t="shared" si="16"/>
        <v>11.5</v>
      </c>
      <c r="DA110">
        <f t="shared" si="17"/>
        <v>1</v>
      </c>
      <c r="DB110">
        <v>0</v>
      </c>
    </row>
    <row r="111" spans="1:106">
      <c r="A111">
        <f>ROW(Source!A155)</f>
        <v>155</v>
      </c>
      <c r="B111">
        <v>38216760</v>
      </c>
      <c r="C111">
        <v>38220882</v>
      </c>
      <c r="D111">
        <v>36802094</v>
      </c>
      <c r="E111">
        <v>1</v>
      </c>
      <c r="F111">
        <v>1</v>
      </c>
      <c r="G111">
        <v>1</v>
      </c>
      <c r="H111">
        <v>3</v>
      </c>
      <c r="I111" t="s">
        <v>319</v>
      </c>
      <c r="J111" t="s">
        <v>320</v>
      </c>
      <c r="K111" t="s">
        <v>321</v>
      </c>
      <c r="L111">
        <v>1346</v>
      </c>
      <c r="N111">
        <v>1009</v>
      </c>
      <c r="O111" t="s">
        <v>294</v>
      </c>
      <c r="P111" t="s">
        <v>294</v>
      </c>
      <c r="Q111">
        <v>1</v>
      </c>
      <c r="W111">
        <v>0</v>
      </c>
      <c r="X111">
        <v>-1088866022</v>
      </c>
      <c r="Y111">
        <v>1.2E-2</v>
      </c>
      <c r="AA111">
        <v>30.4</v>
      </c>
      <c r="AB111">
        <v>0</v>
      </c>
      <c r="AC111">
        <v>0</v>
      </c>
      <c r="AD111">
        <v>0</v>
      </c>
      <c r="AE111">
        <v>30.4</v>
      </c>
      <c r="AF111">
        <v>0</v>
      </c>
      <c r="AG111">
        <v>0</v>
      </c>
      <c r="AH111">
        <v>0</v>
      </c>
      <c r="AI111">
        <v>1</v>
      </c>
      <c r="AJ111">
        <v>1</v>
      </c>
      <c r="AK111">
        <v>1</v>
      </c>
      <c r="AL111">
        <v>1</v>
      </c>
      <c r="AN111">
        <v>0</v>
      </c>
      <c r="AO111">
        <v>1</v>
      </c>
      <c r="AP111">
        <v>0</v>
      </c>
      <c r="AQ111">
        <v>0</v>
      </c>
      <c r="AR111">
        <v>0</v>
      </c>
      <c r="AS111" t="s">
        <v>3</v>
      </c>
      <c r="AT111">
        <v>1.2E-2</v>
      </c>
      <c r="AU111" t="s">
        <v>3</v>
      </c>
      <c r="AV111">
        <v>0</v>
      </c>
      <c r="AW111">
        <v>2</v>
      </c>
      <c r="AX111">
        <v>38220901</v>
      </c>
      <c r="AY111">
        <v>1</v>
      </c>
      <c r="AZ111">
        <v>0</v>
      </c>
      <c r="BA111">
        <v>111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CX111">
        <f>Y111*Source!I155</f>
        <v>2.4E-2</v>
      </c>
      <c r="CY111">
        <f t="shared" si="15"/>
        <v>30.4</v>
      </c>
      <c r="CZ111">
        <f t="shared" si="16"/>
        <v>30.4</v>
      </c>
      <c r="DA111">
        <f t="shared" si="17"/>
        <v>1</v>
      </c>
      <c r="DB111">
        <v>0</v>
      </c>
    </row>
    <row r="112" spans="1:106">
      <c r="A112">
        <f>ROW(Source!A155)</f>
        <v>155</v>
      </c>
      <c r="B112">
        <v>38216760</v>
      </c>
      <c r="C112">
        <v>38220882</v>
      </c>
      <c r="D112">
        <v>36803258</v>
      </c>
      <c r="E112">
        <v>1</v>
      </c>
      <c r="F112">
        <v>1</v>
      </c>
      <c r="G112">
        <v>1</v>
      </c>
      <c r="H112">
        <v>3</v>
      </c>
      <c r="I112" t="s">
        <v>291</v>
      </c>
      <c r="J112" t="s">
        <v>292</v>
      </c>
      <c r="K112" t="s">
        <v>293</v>
      </c>
      <c r="L112">
        <v>1346</v>
      </c>
      <c r="N112">
        <v>1009</v>
      </c>
      <c r="O112" t="s">
        <v>294</v>
      </c>
      <c r="P112" t="s">
        <v>294</v>
      </c>
      <c r="Q112">
        <v>1</v>
      </c>
      <c r="W112">
        <v>0</v>
      </c>
      <c r="X112">
        <v>586013393</v>
      </c>
      <c r="Y112">
        <v>7.0000000000000007E-2</v>
      </c>
      <c r="AA112">
        <v>10.57</v>
      </c>
      <c r="AB112">
        <v>0</v>
      </c>
      <c r="AC112">
        <v>0</v>
      </c>
      <c r="AD112">
        <v>0</v>
      </c>
      <c r="AE112">
        <v>10.57</v>
      </c>
      <c r="AF112">
        <v>0</v>
      </c>
      <c r="AG112">
        <v>0</v>
      </c>
      <c r="AH112">
        <v>0</v>
      </c>
      <c r="AI112">
        <v>1</v>
      </c>
      <c r="AJ112">
        <v>1</v>
      </c>
      <c r="AK112">
        <v>1</v>
      </c>
      <c r="AL112">
        <v>1</v>
      </c>
      <c r="AN112">
        <v>0</v>
      </c>
      <c r="AO112">
        <v>1</v>
      </c>
      <c r="AP112">
        <v>0</v>
      </c>
      <c r="AQ112">
        <v>0</v>
      </c>
      <c r="AR112">
        <v>0</v>
      </c>
      <c r="AS112" t="s">
        <v>3</v>
      </c>
      <c r="AT112">
        <v>7.0000000000000007E-2</v>
      </c>
      <c r="AU112" t="s">
        <v>3</v>
      </c>
      <c r="AV112">
        <v>0</v>
      </c>
      <c r="AW112">
        <v>2</v>
      </c>
      <c r="AX112">
        <v>38220902</v>
      </c>
      <c r="AY112">
        <v>1</v>
      </c>
      <c r="AZ112">
        <v>0</v>
      </c>
      <c r="BA112">
        <v>112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CX112">
        <f>Y112*Source!I155</f>
        <v>0.14000000000000001</v>
      </c>
      <c r="CY112">
        <f t="shared" si="15"/>
        <v>10.57</v>
      </c>
      <c r="CZ112">
        <f t="shared" si="16"/>
        <v>10.57</v>
      </c>
      <c r="DA112">
        <f t="shared" si="17"/>
        <v>1</v>
      </c>
      <c r="DB112">
        <v>0</v>
      </c>
    </row>
    <row r="113" spans="1:106">
      <c r="A113">
        <f>ROW(Source!A155)</f>
        <v>155</v>
      </c>
      <c r="B113">
        <v>38216760</v>
      </c>
      <c r="C113">
        <v>38220882</v>
      </c>
      <c r="D113">
        <v>36804448</v>
      </c>
      <c r="E113">
        <v>1</v>
      </c>
      <c r="F113">
        <v>1</v>
      </c>
      <c r="G113">
        <v>1</v>
      </c>
      <c r="H113">
        <v>3</v>
      </c>
      <c r="I113" t="s">
        <v>322</v>
      </c>
      <c r="J113" t="s">
        <v>323</v>
      </c>
      <c r="K113" t="s">
        <v>324</v>
      </c>
      <c r="L113">
        <v>1346</v>
      </c>
      <c r="N113">
        <v>1009</v>
      </c>
      <c r="O113" t="s">
        <v>294</v>
      </c>
      <c r="P113" t="s">
        <v>294</v>
      </c>
      <c r="Q113">
        <v>1</v>
      </c>
      <c r="W113">
        <v>0</v>
      </c>
      <c r="X113">
        <v>103900845</v>
      </c>
      <c r="Y113">
        <v>4.9000000000000002E-2</v>
      </c>
      <c r="AA113">
        <v>9.0399999999999991</v>
      </c>
      <c r="AB113">
        <v>0</v>
      </c>
      <c r="AC113">
        <v>0</v>
      </c>
      <c r="AD113">
        <v>0</v>
      </c>
      <c r="AE113">
        <v>9.0399999999999991</v>
      </c>
      <c r="AF113">
        <v>0</v>
      </c>
      <c r="AG113">
        <v>0</v>
      </c>
      <c r="AH113">
        <v>0</v>
      </c>
      <c r="AI113">
        <v>1</v>
      </c>
      <c r="AJ113">
        <v>1</v>
      </c>
      <c r="AK113">
        <v>1</v>
      </c>
      <c r="AL113">
        <v>1</v>
      </c>
      <c r="AN113">
        <v>0</v>
      </c>
      <c r="AO113">
        <v>1</v>
      </c>
      <c r="AP113">
        <v>0</v>
      </c>
      <c r="AQ113">
        <v>0</v>
      </c>
      <c r="AR113">
        <v>0</v>
      </c>
      <c r="AS113" t="s">
        <v>3</v>
      </c>
      <c r="AT113">
        <v>4.9000000000000002E-2</v>
      </c>
      <c r="AU113" t="s">
        <v>3</v>
      </c>
      <c r="AV113">
        <v>0</v>
      </c>
      <c r="AW113">
        <v>2</v>
      </c>
      <c r="AX113">
        <v>38220903</v>
      </c>
      <c r="AY113">
        <v>1</v>
      </c>
      <c r="AZ113">
        <v>0</v>
      </c>
      <c r="BA113">
        <v>113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CX113">
        <f>Y113*Source!I155</f>
        <v>9.8000000000000004E-2</v>
      </c>
      <c r="CY113">
        <f t="shared" si="15"/>
        <v>9.0399999999999991</v>
      </c>
      <c r="CZ113">
        <f t="shared" si="16"/>
        <v>9.0399999999999991</v>
      </c>
      <c r="DA113">
        <f t="shared" si="17"/>
        <v>1</v>
      </c>
      <c r="DB113">
        <v>0</v>
      </c>
    </row>
    <row r="114" spans="1:106">
      <c r="A114">
        <f>ROW(Source!A155)</f>
        <v>155</v>
      </c>
      <c r="B114">
        <v>38216760</v>
      </c>
      <c r="C114">
        <v>38220882</v>
      </c>
      <c r="D114">
        <v>36804580</v>
      </c>
      <c r="E114">
        <v>1</v>
      </c>
      <c r="F114">
        <v>1</v>
      </c>
      <c r="G114">
        <v>1</v>
      </c>
      <c r="H114">
        <v>3</v>
      </c>
      <c r="I114" t="s">
        <v>295</v>
      </c>
      <c r="J114" t="s">
        <v>296</v>
      </c>
      <c r="K114" t="s">
        <v>297</v>
      </c>
      <c r="L114">
        <v>1355</v>
      </c>
      <c r="N114">
        <v>1010</v>
      </c>
      <c r="O114" t="s">
        <v>129</v>
      </c>
      <c r="P114" t="s">
        <v>129</v>
      </c>
      <c r="Q114">
        <v>100</v>
      </c>
      <c r="W114">
        <v>0</v>
      </c>
      <c r="X114">
        <v>1794244060</v>
      </c>
      <c r="Y114">
        <v>1.4E-2</v>
      </c>
      <c r="AA114">
        <v>86</v>
      </c>
      <c r="AB114">
        <v>0</v>
      </c>
      <c r="AC114">
        <v>0</v>
      </c>
      <c r="AD114">
        <v>0</v>
      </c>
      <c r="AE114">
        <v>86</v>
      </c>
      <c r="AF114">
        <v>0</v>
      </c>
      <c r="AG114">
        <v>0</v>
      </c>
      <c r="AH114">
        <v>0</v>
      </c>
      <c r="AI114">
        <v>1</v>
      </c>
      <c r="AJ114">
        <v>1</v>
      </c>
      <c r="AK114">
        <v>1</v>
      </c>
      <c r="AL114">
        <v>1</v>
      </c>
      <c r="AN114">
        <v>0</v>
      </c>
      <c r="AO114">
        <v>1</v>
      </c>
      <c r="AP114">
        <v>0</v>
      </c>
      <c r="AQ114">
        <v>0</v>
      </c>
      <c r="AR114">
        <v>0</v>
      </c>
      <c r="AS114" t="s">
        <v>3</v>
      </c>
      <c r="AT114">
        <v>1.4E-2</v>
      </c>
      <c r="AU114" t="s">
        <v>3</v>
      </c>
      <c r="AV114">
        <v>0</v>
      </c>
      <c r="AW114">
        <v>2</v>
      </c>
      <c r="AX114">
        <v>38220904</v>
      </c>
      <c r="AY114">
        <v>1</v>
      </c>
      <c r="AZ114">
        <v>0</v>
      </c>
      <c r="BA114">
        <v>114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CX114">
        <f>Y114*Source!I155</f>
        <v>2.8000000000000001E-2</v>
      </c>
      <c r="CY114">
        <f t="shared" si="15"/>
        <v>86</v>
      </c>
      <c r="CZ114">
        <f t="shared" si="16"/>
        <v>86</v>
      </c>
      <c r="DA114">
        <f t="shared" si="17"/>
        <v>1</v>
      </c>
      <c r="DB114">
        <v>0</v>
      </c>
    </row>
    <row r="115" spans="1:106">
      <c r="A115">
        <f>ROW(Source!A155)</f>
        <v>155</v>
      </c>
      <c r="B115">
        <v>38216760</v>
      </c>
      <c r="C115">
        <v>38220882</v>
      </c>
      <c r="D115">
        <v>36805500</v>
      </c>
      <c r="E115">
        <v>1</v>
      </c>
      <c r="F115">
        <v>1</v>
      </c>
      <c r="G115">
        <v>1</v>
      </c>
      <c r="H115">
        <v>3</v>
      </c>
      <c r="I115" t="s">
        <v>325</v>
      </c>
      <c r="J115" t="s">
        <v>326</v>
      </c>
      <c r="K115" t="s">
        <v>327</v>
      </c>
      <c r="L115">
        <v>1346</v>
      </c>
      <c r="N115">
        <v>1009</v>
      </c>
      <c r="O115" t="s">
        <v>294</v>
      </c>
      <c r="P115" t="s">
        <v>294</v>
      </c>
      <c r="Q115">
        <v>1</v>
      </c>
      <c r="W115">
        <v>0</v>
      </c>
      <c r="X115">
        <v>-856710481</v>
      </c>
      <c r="Y115">
        <v>1E-3</v>
      </c>
      <c r="AA115">
        <v>133.05000000000001</v>
      </c>
      <c r="AB115">
        <v>0</v>
      </c>
      <c r="AC115">
        <v>0</v>
      </c>
      <c r="AD115">
        <v>0</v>
      </c>
      <c r="AE115">
        <v>133.05000000000001</v>
      </c>
      <c r="AF115">
        <v>0</v>
      </c>
      <c r="AG115">
        <v>0</v>
      </c>
      <c r="AH115">
        <v>0</v>
      </c>
      <c r="AI115">
        <v>1</v>
      </c>
      <c r="AJ115">
        <v>1</v>
      </c>
      <c r="AK115">
        <v>1</v>
      </c>
      <c r="AL115">
        <v>1</v>
      </c>
      <c r="AN115">
        <v>0</v>
      </c>
      <c r="AO115">
        <v>1</v>
      </c>
      <c r="AP115">
        <v>0</v>
      </c>
      <c r="AQ115">
        <v>0</v>
      </c>
      <c r="AR115">
        <v>0</v>
      </c>
      <c r="AS115" t="s">
        <v>3</v>
      </c>
      <c r="AT115">
        <v>1E-3</v>
      </c>
      <c r="AU115" t="s">
        <v>3</v>
      </c>
      <c r="AV115">
        <v>0</v>
      </c>
      <c r="AW115">
        <v>2</v>
      </c>
      <c r="AX115">
        <v>38220905</v>
      </c>
      <c r="AY115">
        <v>1</v>
      </c>
      <c r="AZ115">
        <v>0</v>
      </c>
      <c r="BA115">
        <v>115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CX115">
        <f>Y115*Source!I155</f>
        <v>2E-3</v>
      </c>
      <c r="CY115">
        <f t="shared" si="15"/>
        <v>133.05000000000001</v>
      </c>
      <c r="CZ115">
        <f t="shared" si="16"/>
        <v>133.05000000000001</v>
      </c>
      <c r="DA115">
        <f t="shared" si="17"/>
        <v>1</v>
      </c>
      <c r="DB115">
        <v>0</v>
      </c>
    </row>
    <row r="116" spans="1:106">
      <c r="A116">
        <f>ROW(Source!A155)</f>
        <v>155</v>
      </c>
      <c r="B116">
        <v>38216760</v>
      </c>
      <c r="C116">
        <v>38220882</v>
      </c>
      <c r="D116">
        <v>36823140</v>
      </c>
      <c r="E116">
        <v>1</v>
      </c>
      <c r="F116">
        <v>1</v>
      </c>
      <c r="G116">
        <v>1</v>
      </c>
      <c r="H116">
        <v>3</v>
      </c>
      <c r="I116" t="s">
        <v>328</v>
      </c>
      <c r="J116" t="s">
        <v>329</v>
      </c>
      <c r="K116" t="s">
        <v>330</v>
      </c>
      <c r="L116">
        <v>1348</v>
      </c>
      <c r="N116">
        <v>1009</v>
      </c>
      <c r="O116" t="s">
        <v>150</v>
      </c>
      <c r="P116" t="s">
        <v>150</v>
      </c>
      <c r="Q116">
        <v>1000</v>
      </c>
      <c r="W116">
        <v>0</v>
      </c>
      <c r="X116">
        <v>426000481</v>
      </c>
      <c r="Y116">
        <v>1E-3</v>
      </c>
      <c r="AA116">
        <v>11500</v>
      </c>
      <c r="AB116">
        <v>0</v>
      </c>
      <c r="AC116">
        <v>0</v>
      </c>
      <c r="AD116">
        <v>0</v>
      </c>
      <c r="AE116">
        <v>11500</v>
      </c>
      <c r="AF116">
        <v>0</v>
      </c>
      <c r="AG116">
        <v>0</v>
      </c>
      <c r="AH116">
        <v>0</v>
      </c>
      <c r="AI116">
        <v>1</v>
      </c>
      <c r="AJ116">
        <v>1</v>
      </c>
      <c r="AK116">
        <v>1</v>
      </c>
      <c r="AL116">
        <v>1</v>
      </c>
      <c r="AN116">
        <v>0</v>
      </c>
      <c r="AO116">
        <v>1</v>
      </c>
      <c r="AP116">
        <v>0</v>
      </c>
      <c r="AQ116">
        <v>0</v>
      </c>
      <c r="AR116">
        <v>0</v>
      </c>
      <c r="AS116" t="s">
        <v>3</v>
      </c>
      <c r="AT116">
        <v>1E-3</v>
      </c>
      <c r="AU116" t="s">
        <v>3</v>
      </c>
      <c r="AV116">
        <v>0</v>
      </c>
      <c r="AW116">
        <v>2</v>
      </c>
      <c r="AX116">
        <v>38220906</v>
      </c>
      <c r="AY116">
        <v>1</v>
      </c>
      <c r="AZ116">
        <v>0</v>
      </c>
      <c r="BA116">
        <v>116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CX116">
        <f>Y116*Source!I155</f>
        <v>2E-3</v>
      </c>
      <c r="CY116">
        <f t="shared" si="15"/>
        <v>11500</v>
      </c>
      <c r="CZ116">
        <f t="shared" si="16"/>
        <v>11500</v>
      </c>
      <c r="DA116">
        <f t="shared" si="17"/>
        <v>1</v>
      </c>
      <c r="DB116">
        <v>0</v>
      </c>
    </row>
    <row r="117" spans="1:106">
      <c r="A117">
        <f>ROW(Source!A155)</f>
        <v>155</v>
      </c>
      <c r="B117">
        <v>38216760</v>
      </c>
      <c r="C117">
        <v>38220882</v>
      </c>
      <c r="D117">
        <v>36838317</v>
      </c>
      <c r="E117">
        <v>1</v>
      </c>
      <c r="F117">
        <v>1</v>
      </c>
      <c r="G117">
        <v>1</v>
      </c>
      <c r="H117">
        <v>3</v>
      </c>
      <c r="I117" t="s">
        <v>305</v>
      </c>
      <c r="J117" t="s">
        <v>306</v>
      </c>
      <c r="K117" t="s">
        <v>307</v>
      </c>
      <c r="L117">
        <v>1346</v>
      </c>
      <c r="N117">
        <v>1009</v>
      </c>
      <c r="O117" t="s">
        <v>294</v>
      </c>
      <c r="P117" t="s">
        <v>294</v>
      </c>
      <c r="Q117">
        <v>1</v>
      </c>
      <c r="W117">
        <v>0</v>
      </c>
      <c r="X117">
        <v>210558753</v>
      </c>
      <c r="Y117">
        <v>3.5999999999999997E-2</v>
      </c>
      <c r="AA117">
        <v>28.6</v>
      </c>
      <c r="AB117">
        <v>0</v>
      </c>
      <c r="AC117">
        <v>0</v>
      </c>
      <c r="AD117">
        <v>0</v>
      </c>
      <c r="AE117">
        <v>28.6</v>
      </c>
      <c r="AF117">
        <v>0</v>
      </c>
      <c r="AG117">
        <v>0</v>
      </c>
      <c r="AH117">
        <v>0</v>
      </c>
      <c r="AI117">
        <v>1</v>
      </c>
      <c r="AJ117">
        <v>1</v>
      </c>
      <c r="AK117">
        <v>1</v>
      </c>
      <c r="AL117">
        <v>1</v>
      </c>
      <c r="AN117">
        <v>0</v>
      </c>
      <c r="AO117">
        <v>1</v>
      </c>
      <c r="AP117">
        <v>0</v>
      </c>
      <c r="AQ117">
        <v>0</v>
      </c>
      <c r="AR117">
        <v>0</v>
      </c>
      <c r="AS117" t="s">
        <v>3</v>
      </c>
      <c r="AT117">
        <v>3.5999999999999997E-2</v>
      </c>
      <c r="AU117" t="s">
        <v>3</v>
      </c>
      <c r="AV117">
        <v>0</v>
      </c>
      <c r="AW117">
        <v>2</v>
      </c>
      <c r="AX117">
        <v>38220907</v>
      </c>
      <c r="AY117">
        <v>1</v>
      </c>
      <c r="AZ117">
        <v>0</v>
      </c>
      <c r="BA117">
        <v>117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CX117">
        <f>Y117*Source!I155</f>
        <v>7.1999999999999995E-2</v>
      </c>
      <c r="CY117">
        <f t="shared" si="15"/>
        <v>28.6</v>
      </c>
      <c r="CZ117">
        <f t="shared" si="16"/>
        <v>28.6</v>
      </c>
      <c r="DA117">
        <f t="shared" si="17"/>
        <v>1</v>
      </c>
      <c r="DB117">
        <v>0</v>
      </c>
    </row>
    <row r="118" spans="1:106">
      <c r="A118">
        <f>ROW(Source!A155)</f>
        <v>155</v>
      </c>
      <c r="B118">
        <v>38216760</v>
      </c>
      <c r="C118">
        <v>38220882</v>
      </c>
      <c r="D118">
        <v>36838470</v>
      </c>
      <c r="E118">
        <v>1</v>
      </c>
      <c r="F118">
        <v>1</v>
      </c>
      <c r="G118">
        <v>1</v>
      </c>
      <c r="H118">
        <v>3</v>
      </c>
      <c r="I118" t="s">
        <v>331</v>
      </c>
      <c r="J118" t="s">
        <v>332</v>
      </c>
      <c r="K118" t="s">
        <v>333</v>
      </c>
      <c r="L118">
        <v>1346</v>
      </c>
      <c r="N118">
        <v>1009</v>
      </c>
      <c r="O118" t="s">
        <v>294</v>
      </c>
      <c r="P118" t="s">
        <v>294</v>
      </c>
      <c r="Q118">
        <v>1</v>
      </c>
      <c r="W118">
        <v>0</v>
      </c>
      <c r="X118">
        <v>-1274984028</v>
      </c>
      <c r="Y118">
        <v>6.0000000000000001E-3</v>
      </c>
      <c r="AA118">
        <v>35.630000000000003</v>
      </c>
      <c r="AB118">
        <v>0</v>
      </c>
      <c r="AC118">
        <v>0</v>
      </c>
      <c r="AD118">
        <v>0</v>
      </c>
      <c r="AE118">
        <v>35.630000000000003</v>
      </c>
      <c r="AF118">
        <v>0</v>
      </c>
      <c r="AG118">
        <v>0</v>
      </c>
      <c r="AH118">
        <v>0</v>
      </c>
      <c r="AI118">
        <v>1</v>
      </c>
      <c r="AJ118">
        <v>1</v>
      </c>
      <c r="AK118">
        <v>1</v>
      </c>
      <c r="AL118">
        <v>1</v>
      </c>
      <c r="AN118">
        <v>0</v>
      </c>
      <c r="AO118">
        <v>1</v>
      </c>
      <c r="AP118">
        <v>0</v>
      </c>
      <c r="AQ118">
        <v>0</v>
      </c>
      <c r="AR118">
        <v>0</v>
      </c>
      <c r="AS118" t="s">
        <v>3</v>
      </c>
      <c r="AT118">
        <v>6.0000000000000001E-3</v>
      </c>
      <c r="AU118" t="s">
        <v>3</v>
      </c>
      <c r="AV118">
        <v>0</v>
      </c>
      <c r="AW118">
        <v>2</v>
      </c>
      <c r="AX118">
        <v>38220908</v>
      </c>
      <c r="AY118">
        <v>1</v>
      </c>
      <c r="AZ118">
        <v>0</v>
      </c>
      <c r="BA118">
        <v>118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CX118">
        <f>Y118*Source!I155</f>
        <v>1.2E-2</v>
      </c>
      <c r="CY118">
        <f t="shared" si="15"/>
        <v>35.630000000000003</v>
      </c>
      <c r="CZ118">
        <f t="shared" si="16"/>
        <v>35.630000000000003</v>
      </c>
      <c r="DA118">
        <f t="shared" si="17"/>
        <v>1</v>
      </c>
      <c r="DB118">
        <v>0</v>
      </c>
    </row>
    <row r="119" spans="1:106">
      <c r="A119">
        <f>ROW(Source!A155)</f>
        <v>155</v>
      </c>
      <c r="B119">
        <v>38216760</v>
      </c>
      <c r="C119">
        <v>38220882</v>
      </c>
      <c r="D119">
        <v>36851945</v>
      </c>
      <c r="E119">
        <v>1</v>
      </c>
      <c r="F119">
        <v>1</v>
      </c>
      <c r="G119">
        <v>1</v>
      </c>
      <c r="H119">
        <v>3</v>
      </c>
      <c r="I119" t="s">
        <v>334</v>
      </c>
      <c r="J119" t="s">
        <v>335</v>
      </c>
      <c r="K119" t="s">
        <v>336</v>
      </c>
      <c r="L119">
        <v>1358</v>
      </c>
      <c r="N119">
        <v>1010</v>
      </c>
      <c r="O119" t="s">
        <v>301</v>
      </c>
      <c r="P119" t="s">
        <v>301</v>
      </c>
      <c r="Q119">
        <v>10</v>
      </c>
      <c r="W119">
        <v>0</v>
      </c>
      <c r="X119">
        <v>1386890308</v>
      </c>
      <c r="Y119">
        <v>0.1</v>
      </c>
      <c r="AA119">
        <v>39</v>
      </c>
      <c r="AB119">
        <v>0</v>
      </c>
      <c r="AC119">
        <v>0</v>
      </c>
      <c r="AD119">
        <v>0</v>
      </c>
      <c r="AE119">
        <v>39</v>
      </c>
      <c r="AF119">
        <v>0</v>
      </c>
      <c r="AG119">
        <v>0</v>
      </c>
      <c r="AH119">
        <v>0</v>
      </c>
      <c r="AI119">
        <v>1</v>
      </c>
      <c r="AJ119">
        <v>1</v>
      </c>
      <c r="AK119">
        <v>1</v>
      </c>
      <c r="AL119">
        <v>1</v>
      </c>
      <c r="AN119">
        <v>0</v>
      </c>
      <c r="AO119">
        <v>1</v>
      </c>
      <c r="AP119">
        <v>0</v>
      </c>
      <c r="AQ119">
        <v>0</v>
      </c>
      <c r="AR119">
        <v>0</v>
      </c>
      <c r="AS119" t="s">
        <v>3</v>
      </c>
      <c r="AT119">
        <v>0.1</v>
      </c>
      <c r="AU119" t="s">
        <v>3</v>
      </c>
      <c r="AV119">
        <v>0</v>
      </c>
      <c r="AW119">
        <v>2</v>
      </c>
      <c r="AX119">
        <v>38220909</v>
      </c>
      <c r="AY119">
        <v>1</v>
      </c>
      <c r="AZ119">
        <v>0</v>
      </c>
      <c r="BA119">
        <v>119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CX119">
        <f>Y119*Source!I155</f>
        <v>0.2</v>
      </c>
      <c r="CY119">
        <f t="shared" si="15"/>
        <v>39</v>
      </c>
      <c r="CZ119">
        <f t="shared" si="16"/>
        <v>39</v>
      </c>
      <c r="DA119">
        <f t="shared" si="17"/>
        <v>1</v>
      </c>
      <c r="DB119">
        <v>0</v>
      </c>
    </row>
    <row r="120" spans="1:106">
      <c r="A120">
        <f>ROW(Source!A155)</f>
        <v>155</v>
      </c>
      <c r="B120">
        <v>38216760</v>
      </c>
      <c r="C120">
        <v>38220882</v>
      </c>
      <c r="D120">
        <v>36799065</v>
      </c>
      <c r="E120">
        <v>17</v>
      </c>
      <c r="F120">
        <v>1</v>
      </c>
      <c r="G120">
        <v>1</v>
      </c>
      <c r="H120">
        <v>3</v>
      </c>
      <c r="I120" t="s">
        <v>308</v>
      </c>
      <c r="J120" t="s">
        <v>3</v>
      </c>
      <c r="K120" t="s">
        <v>309</v>
      </c>
      <c r="L120">
        <v>1374</v>
      </c>
      <c r="N120">
        <v>1013</v>
      </c>
      <c r="O120" t="s">
        <v>310</v>
      </c>
      <c r="P120" t="s">
        <v>310</v>
      </c>
      <c r="Q120">
        <v>1</v>
      </c>
      <c r="W120">
        <v>0</v>
      </c>
      <c r="X120">
        <v>-1731369543</v>
      </c>
      <c r="Y120">
        <v>0.3</v>
      </c>
      <c r="AA120">
        <v>1</v>
      </c>
      <c r="AB120">
        <v>0</v>
      </c>
      <c r="AC120">
        <v>0</v>
      </c>
      <c r="AD120">
        <v>0</v>
      </c>
      <c r="AE120">
        <v>1</v>
      </c>
      <c r="AF120">
        <v>0</v>
      </c>
      <c r="AG120">
        <v>0</v>
      </c>
      <c r="AH120">
        <v>0</v>
      </c>
      <c r="AI120">
        <v>1</v>
      </c>
      <c r="AJ120">
        <v>1</v>
      </c>
      <c r="AK120">
        <v>1</v>
      </c>
      <c r="AL120">
        <v>1</v>
      </c>
      <c r="AN120">
        <v>0</v>
      </c>
      <c r="AO120">
        <v>1</v>
      </c>
      <c r="AP120">
        <v>0</v>
      </c>
      <c r="AQ120">
        <v>0</v>
      </c>
      <c r="AR120">
        <v>0</v>
      </c>
      <c r="AS120" t="s">
        <v>3</v>
      </c>
      <c r="AT120">
        <v>0.3</v>
      </c>
      <c r="AU120" t="s">
        <v>3</v>
      </c>
      <c r="AV120">
        <v>0</v>
      </c>
      <c r="AW120">
        <v>2</v>
      </c>
      <c r="AX120">
        <v>38220910</v>
      </c>
      <c r="AY120">
        <v>1</v>
      </c>
      <c r="AZ120">
        <v>0</v>
      </c>
      <c r="BA120">
        <v>120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CX120">
        <f>Y120*Source!I155</f>
        <v>0.6</v>
      </c>
      <c r="CY120">
        <f t="shared" si="15"/>
        <v>1</v>
      </c>
      <c r="CZ120">
        <f t="shared" si="16"/>
        <v>1</v>
      </c>
      <c r="DA120">
        <f t="shared" si="17"/>
        <v>1</v>
      </c>
      <c r="DB120">
        <v>0</v>
      </c>
    </row>
    <row r="121" spans="1:106">
      <c r="A121">
        <f>ROW(Source!A156)</f>
        <v>156</v>
      </c>
      <c r="B121">
        <v>38216760</v>
      </c>
      <c r="C121">
        <v>38220911</v>
      </c>
      <c r="D121">
        <v>37080781</v>
      </c>
      <c r="E121">
        <v>1</v>
      </c>
      <c r="F121">
        <v>1</v>
      </c>
      <c r="G121">
        <v>1</v>
      </c>
      <c r="H121">
        <v>1</v>
      </c>
      <c r="I121" t="s">
        <v>337</v>
      </c>
      <c r="J121" t="s">
        <v>3</v>
      </c>
      <c r="K121" t="s">
        <v>338</v>
      </c>
      <c r="L121">
        <v>1191</v>
      </c>
      <c r="N121">
        <v>1013</v>
      </c>
      <c r="O121" t="s">
        <v>275</v>
      </c>
      <c r="P121" t="s">
        <v>275</v>
      </c>
      <c r="Q121">
        <v>1</v>
      </c>
      <c r="W121">
        <v>0</v>
      </c>
      <c r="X121">
        <v>912892513</v>
      </c>
      <c r="Y121">
        <v>0.28000000000000003</v>
      </c>
      <c r="AA121">
        <v>0</v>
      </c>
      <c r="AB121">
        <v>0</v>
      </c>
      <c r="AC121">
        <v>0</v>
      </c>
      <c r="AD121">
        <v>9.92</v>
      </c>
      <c r="AE121">
        <v>0</v>
      </c>
      <c r="AF121">
        <v>0</v>
      </c>
      <c r="AG121">
        <v>0</v>
      </c>
      <c r="AH121">
        <v>9.92</v>
      </c>
      <c r="AI121">
        <v>1</v>
      </c>
      <c r="AJ121">
        <v>1</v>
      </c>
      <c r="AK121">
        <v>1</v>
      </c>
      <c r="AL121">
        <v>1</v>
      </c>
      <c r="AN121">
        <v>0</v>
      </c>
      <c r="AO121">
        <v>1</v>
      </c>
      <c r="AP121">
        <v>0</v>
      </c>
      <c r="AQ121">
        <v>0</v>
      </c>
      <c r="AR121">
        <v>0</v>
      </c>
      <c r="AS121" t="s">
        <v>3</v>
      </c>
      <c r="AT121">
        <v>0.28000000000000003</v>
      </c>
      <c r="AU121" t="s">
        <v>3</v>
      </c>
      <c r="AV121">
        <v>1</v>
      </c>
      <c r="AW121">
        <v>2</v>
      </c>
      <c r="AX121">
        <v>38220918</v>
      </c>
      <c r="AY121">
        <v>1</v>
      </c>
      <c r="AZ121">
        <v>0</v>
      </c>
      <c r="BA121">
        <v>121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CX121">
        <f>Y121*Source!I156</f>
        <v>0.28000000000000003</v>
      </c>
      <c r="CY121">
        <f>AD121</f>
        <v>9.92</v>
      </c>
      <c r="CZ121">
        <f>AH121</f>
        <v>9.92</v>
      </c>
      <c r="DA121">
        <f>AL121</f>
        <v>1</v>
      </c>
      <c r="DB121">
        <v>0</v>
      </c>
    </row>
    <row r="122" spans="1:106">
      <c r="A122">
        <f>ROW(Source!A156)</f>
        <v>156</v>
      </c>
      <c r="B122">
        <v>38216760</v>
      </c>
      <c r="C122">
        <v>38220911</v>
      </c>
      <c r="D122">
        <v>37064876</v>
      </c>
      <c r="E122">
        <v>1</v>
      </c>
      <c r="F122">
        <v>1</v>
      </c>
      <c r="G122">
        <v>1</v>
      </c>
      <c r="H122">
        <v>1</v>
      </c>
      <c r="I122" t="s">
        <v>276</v>
      </c>
      <c r="J122" t="s">
        <v>3</v>
      </c>
      <c r="K122" t="s">
        <v>277</v>
      </c>
      <c r="L122">
        <v>1191</v>
      </c>
      <c r="N122">
        <v>1013</v>
      </c>
      <c r="O122" t="s">
        <v>275</v>
      </c>
      <c r="P122" t="s">
        <v>275</v>
      </c>
      <c r="Q122">
        <v>1</v>
      </c>
      <c r="W122">
        <v>0</v>
      </c>
      <c r="X122">
        <v>-1417349443</v>
      </c>
      <c r="Y122">
        <v>0.02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1</v>
      </c>
      <c r="AJ122">
        <v>1</v>
      </c>
      <c r="AK122">
        <v>1</v>
      </c>
      <c r="AL122">
        <v>1</v>
      </c>
      <c r="AN122">
        <v>0</v>
      </c>
      <c r="AO122">
        <v>1</v>
      </c>
      <c r="AP122">
        <v>0</v>
      </c>
      <c r="AQ122">
        <v>0</v>
      </c>
      <c r="AR122">
        <v>0</v>
      </c>
      <c r="AS122" t="s">
        <v>3</v>
      </c>
      <c r="AT122">
        <v>0.02</v>
      </c>
      <c r="AU122" t="s">
        <v>3</v>
      </c>
      <c r="AV122">
        <v>2</v>
      </c>
      <c r="AW122">
        <v>2</v>
      </c>
      <c r="AX122">
        <v>38220919</v>
      </c>
      <c r="AY122">
        <v>1</v>
      </c>
      <c r="AZ122">
        <v>0</v>
      </c>
      <c r="BA122">
        <v>122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CX122">
        <f>Y122*Source!I156</f>
        <v>0.02</v>
      </c>
      <c r="CY122">
        <f>AD122</f>
        <v>0</v>
      </c>
      <c r="CZ122">
        <f>AH122</f>
        <v>0</v>
      </c>
      <c r="DA122">
        <f>AL122</f>
        <v>1</v>
      </c>
      <c r="DB122">
        <v>0</v>
      </c>
    </row>
    <row r="123" spans="1:106">
      <c r="A123">
        <f>ROW(Source!A156)</f>
        <v>156</v>
      </c>
      <c r="B123">
        <v>38216760</v>
      </c>
      <c r="C123">
        <v>38220911</v>
      </c>
      <c r="D123">
        <v>36882159</v>
      </c>
      <c r="E123">
        <v>1</v>
      </c>
      <c r="F123">
        <v>1</v>
      </c>
      <c r="G123">
        <v>1</v>
      </c>
      <c r="H123">
        <v>2</v>
      </c>
      <c r="I123" t="s">
        <v>278</v>
      </c>
      <c r="J123" t="s">
        <v>279</v>
      </c>
      <c r="K123" t="s">
        <v>280</v>
      </c>
      <c r="L123">
        <v>1368</v>
      </c>
      <c r="N123">
        <v>1011</v>
      </c>
      <c r="O123" t="s">
        <v>281</v>
      </c>
      <c r="P123" t="s">
        <v>281</v>
      </c>
      <c r="Q123">
        <v>1</v>
      </c>
      <c r="W123">
        <v>0</v>
      </c>
      <c r="X123">
        <v>-1718674368</v>
      </c>
      <c r="Y123">
        <v>0.01</v>
      </c>
      <c r="AA123">
        <v>0</v>
      </c>
      <c r="AB123">
        <v>111.99</v>
      </c>
      <c r="AC123">
        <v>13.5</v>
      </c>
      <c r="AD123">
        <v>0</v>
      </c>
      <c r="AE123">
        <v>0</v>
      </c>
      <c r="AF123">
        <v>111.99</v>
      </c>
      <c r="AG123">
        <v>13.5</v>
      </c>
      <c r="AH123">
        <v>0</v>
      </c>
      <c r="AI123">
        <v>1</v>
      </c>
      <c r="AJ123">
        <v>1</v>
      </c>
      <c r="AK123">
        <v>1</v>
      </c>
      <c r="AL123">
        <v>1</v>
      </c>
      <c r="AN123">
        <v>0</v>
      </c>
      <c r="AO123">
        <v>1</v>
      </c>
      <c r="AP123">
        <v>0</v>
      </c>
      <c r="AQ123">
        <v>0</v>
      </c>
      <c r="AR123">
        <v>0</v>
      </c>
      <c r="AS123" t="s">
        <v>3</v>
      </c>
      <c r="AT123">
        <v>0.01</v>
      </c>
      <c r="AU123" t="s">
        <v>3</v>
      </c>
      <c r="AV123">
        <v>0</v>
      </c>
      <c r="AW123">
        <v>2</v>
      </c>
      <c r="AX123">
        <v>38220920</v>
      </c>
      <c r="AY123">
        <v>1</v>
      </c>
      <c r="AZ123">
        <v>0</v>
      </c>
      <c r="BA123">
        <v>123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CX123">
        <f>Y123*Source!I156</f>
        <v>0.01</v>
      </c>
      <c r="CY123">
        <f>AB123</f>
        <v>111.99</v>
      </c>
      <c r="CZ123">
        <f>AF123</f>
        <v>111.99</v>
      </c>
      <c r="DA123">
        <f>AJ123</f>
        <v>1</v>
      </c>
      <c r="DB123">
        <v>0</v>
      </c>
    </row>
    <row r="124" spans="1:106">
      <c r="A124">
        <f>ROW(Source!A156)</f>
        <v>156</v>
      </c>
      <c r="B124">
        <v>38216760</v>
      </c>
      <c r="C124">
        <v>38220911</v>
      </c>
      <c r="D124">
        <v>36883554</v>
      </c>
      <c r="E124">
        <v>1</v>
      </c>
      <c r="F124">
        <v>1</v>
      </c>
      <c r="G124">
        <v>1</v>
      </c>
      <c r="H124">
        <v>2</v>
      </c>
      <c r="I124" t="s">
        <v>282</v>
      </c>
      <c r="J124" t="s">
        <v>283</v>
      </c>
      <c r="K124" t="s">
        <v>284</v>
      </c>
      <c r="L124">
        <v>1368</v>
      </c>
      <c r="N124">
        <v>1011</v>
      </c>
      <c r="O124" t="s">
        <v>281</v>
      </c>
      <c r="P124" t="s">
        <v>281</v>
      </c>
      <c r="Q124">
        <v>1</v>
      </c>
      <c r="W124">
        <v>0</v>
      </c>
      <c r="X124">
        <v>1372534845</v>
      </c>
      <c r="Y124">
        <v>0.01</v>
      </c>
      <c r="AA124">
        <v>0</v>
      </c>
      <c r="AB124">
        <v>65.709999999999994</v>
      </c>
      <c r="AC124">
        <v>11.6</v>
      </c>
      <c r="AD124">
        <v>0</v>
      </c>
      <c r="AE124">
        <v>0</v>
      </c>
      <c r="AF124">
        <v>65.709999999999994</v>
      </c>
      <c r="AG124">
        <v>11.6</v>
      </c>
      <c r="AH124">
        <v>0</v>
      </c>
      <c r="AI124">
        <v>1</v>
      </c>
      <c r="AJ124">
        <v>1</v>
      </c>
      <c r="AK124">
        <v>1</v>
      </c>
      <c r="AL124">
        <v>1</v>
      </c>
      <c r="AN124">
        <v>0</v>
      </c>
      <c r="AO124">
        <v>1</v>
      </c>
      <c r="AP124">
        <v>0</v>
      </c>
      <c r="AQ124">
        <v>0</v>
      </c>
      <c r="AR124">
        <v>0</v>
      </c>
      <c r="AS124" t="s">
        <v>3</v>
      </c>
      <c r="AT124">
        <v>0.01</v>
      </c>
      <c r="AU124" t="s">
        <v>3</v>
      </c>
      <c r="AV124">
        <v>0</v>
      </c>
      <c r="AW124">
        <v>2</v>
      </c>
      <c r="AX124">
        <v>38220921</v>
      </c>
      <c r="AY124">
        <v>1</v>
      </c>
      <c r="AZ124">
        <v>0</v>
      </c>
      <c r="BA124">
        <v>124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CX124">
        <f>Y124*Source!I156</f>
        <v>0.01</v>
      </c>
      <c r="CY124">
        <f>AB124</f>
        <v>65.709999999999994</v>
      </c>
      <c r="CZ124">
        <f>AF124</f>
        <v>65.709999999999994</v>
      </c>
      <c r="DA124">
        <f>AJ124</f>
        <v>1</v>
      </c>
      <c r="DB124">
        <v>0</v>
      </c>
    </row>
    <row r="125" spans="1:106">
      <c r="A125">
        <f>ROW(Source!A156)</f>
        <v>156</v>
      </c>
      <c r="B125">
        <v>38216760</v>
      </c>
      <c r="C125">
        <v>38220911</v>
      </c>
      <c r="D125">
        <v>36804455</v>
      </c>
      <c r="E125">
        <v>1</v>
      </c>
      <c r="F125">
        <v>1</v>
      </c>
      <c r="G125">
        <v>1</v>
      </c>
      <c r="H125">
        <v>3</v>
      </c>
      <c r="I125" t="s">
        <v>339</v>
      </c>
      <c r="J125" t="s">
        <v>340</v>
      </c>
      <c r="K125" t="s">
        <v>341</v>
      </c>
      <c r="L125">
        <v>1348</v>
      </c>
      <c r="N125">
        <v>1009</v>
      </c>
      <c r="O125" t="s">
        <v>150</v>
      </c>
      <c r="P125" t="s">
        <v>150</v>
      </c>
      <c r="Q125">
        <v>1000</v>
      </c>
      <c r="W125">
        <v>0</v>
      </c>
      <c r="X125">
        <v>251332693</v>
      </c>
      <c r="Y125">
        <v>3.0000000000000001E-5</v>
      </c>
      <c r="AA125">
        <v>12430</v>
      </c>
      <c r="AB125">
        <v>0</v>
      </c>
      <c r="AC125">
        <v>0</v>
      </c>
      <c r="AD125">
        <v>0</v>
      </c>
      <c r="AE125">
        <v>12430</v>
      </c>
      <c r="AF125">
        <v>0</v>
      </c>
      <c r="AG125">
        <v>0</v>
      </c>
      <c r="AH125">
        <v>0</v>
      </c>
      <c r="AI125">
        <v>1</v>
      </c>
      <c r="AJ125">
        <v>1</v>
      </c>
      <c r="AK125">
        <v>1</v>
      </c>
      <c r="AL125">
        <v>1</v>
      </c>
      <c r="AN125">
        <v>0</v>
      </c>
      <c r="AO125">
        <v>1</v>
      </c>
      <c r="AP125">
        <v>0</v>
      </c>
      <c r="AQ125">
        <v>0</v>
      </c>
      <c r="AR125">
        <v>0</v>
      </c>
      <c r="AS125" t="s">
        <v>3</v>
      </c>
      <c r="AT125">
        <v>3.0000000000000001E-5</v>
      </c>
      <c r="AU125" t="s">
        <v>3</v>
      </c>
      <c r="AV125">
        <v>0</v>
      </c>
      <c r="AW125">
        <v>2</v>
      </c>
      <c r="AX125">
        <v>38220922</v>
      </c>
      <c r="AY125">
        <v>1</v>
      </c>
      <c r="AZ125">
        <v>0</v>
      </c>
      <c r="BA125">
        <v>125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CX125">
        <f>Y125*Source!I156</f>
        <v>3.0000000000000001E-5</v>
      </c>
      <c r="CY125">
        <f>AA125</f>
        <v>12430</v>
      </c>
      <c r="CZ125">
        <f>AE125</f>
        <v>12430</v>
      </c>
      <c r="DA125">
        <f>AI125</f>
        <v>1</v>
      </c>
      <c r="DB125">
        <v>0</v>
      </c>
    </row>
    <row r="126" spans="1:106">
      <c r="A126">
        <f>ROW(Source!A156)</f>
        <v>156</v>
      </c>
      <c r="B126">
        <v>38216760</v>
      </c>
      <c r="C126">
        <v>38220911</v>
      </c>
      <c r="D126">
        <v>36799065</v>
      </c>
      <c r="E126">
        <v>17</v>
      </c>
      <c r="F126">
        <v>1</v>
      </c>
      <c r="G126">
        <v>1</v>
      </c>
      <c r="H126">
        <v>3</v>
      </c>
      <c r="I126" t="s">
        <v>308</v>
      </c>
      <c r="J126" t="s">
        <v>3</v>
      </c>
      <c r="K126" t="s">
        <v>309</v>
      </c>
      <c r="L126">
        <v>1374</v>
      </c>
      <c r="N126">
        <v>1013</v>
      </c>
      <c r="O126" t="s">
        <v>310</v>
      </c>
      <c r="P126" t="s">
        <v>310</v>
      </c>
      <c r="Q126">
        <v>1</v>
      </c>
      <c r="W126">
        <v>0</v>
      </c>
      <c r="X126">
        <v>-1731369543</v>
      </c>
      <c r="Y126">
        <v>0.06</v>
      </c>
      <c r="AA126">
        <v>1</v>
      </c>
      <c r="AB126">
        <v>0</v>
      </c>
      <c r="AC126">
        <v>0</v>
      </c>
      <c r="AD126">
        <v>0</v>
      </c>
      <c r="AE126">
        <v>1</v>
      </c>
      <c r="AF126">
        <v>0</v>
      </c>
      <c r="AG126">
        <v>0</v>
      </c>
      <c r="AH126">
        <v>0</v>
      </c>
      <c r="AI126">
        <v>1</v>
      </c>
      <c r="AJ126">
        <v>1</v>
      </c>
      <c r="AK126">
        <v>1</v>
      </c>
      <c r="AL126">
        <v>1</v>
      </c>
      <c r="AN126">
        <v>0</v>
      </c>
      <c r="AO126">
        <v>1</v>
      </c>
      <c r="AP126">
        <v>0</v>
      </c>
      <c r="AQ126">
        <v>0</v>
      </c>
      <c r="AR126">
        <v>0</v>
      </c>
      <c r="AS126" t="s">
        <v>3</v>
      </c>
      <c r="AT126">
        <v>0.06</v>
      </c>
      <c r="AU126" t="s">
        <v>3</v>
      </c>
      <c r="AV126">
        <v>0</v>
      </c>
      <c r="AW126">
        <v>2</v>
      </c>
      <c r="AX126">
        <v>38220923</v>
      </c>
      <c r="AY126">
        <v>1</v>
      </c>
      <c r="AZ126">
        <v>0</v>
      </c>
      <c r="BA126">
        <v>126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CX126">
        <f>Y126*Source!I156</f>
        <v>0.06</v>
      </c>
      <c r="CY126">
        <f>AA126</f>
        <v>1</v>
      </c>
      <c r="CZ126">
        <f>AE126</f>
        <v>1</v>
      </c>
      <c r="DA126">
        <f>AI126</f>
        <v>1</v>
      </c>
      <c r="DB126">
        <v>0</v>
      </c>
    </row>
    <row r="127" spans="1:106">
      <c r="A127">
        <f>ROW(Source!A157)</f>
        <v>157</v>
      </c>
      <c r="B127">
        <v>38216760</v>
      </c>
      <c r="C127">
        <v>38220924</v>
      </c>
      <c r="D127">
        <v>37080781</v>
      </c>
      <c r="E127">
        <v>1</v>
      </c>
      <c r="F127">
        <v>1</v>
      </c>
      <c r="G127">
        <v>1</v>
      </c>
      <c r="H127">
        <v>1</v>
      </c>
      <c r="I127" t="s">
        <v>337</v>
      </c>
      <c r="J127" t="s">
        <v>3</v>
      </c>
      <c r="K127" t="s">
        <v>338</v>
      </c>
      <c r="L127">
        <v>1191</v>
      </c>
      <c r="N127">
        <v>1013</v>
      </c>
      <c r="O127" t="s">
        <v>275</v>
      </c>
      <c r="P127" t="s">
        <v>275</v>
      </c>
      <c r="Q127">
        <v>1</v>
      </c>
      <c r="W127">
        <v>0</v>
      </c>
      <c r="X127">
        <v>912892513</v>
      </c>
      <c r="Y127">
        <v>2.37</v>
      </c>
      <c r="AA127">
        <v>0</v>
      </c>
      <c r="AB127">
        <v>0</v>
      </c>
      <c r="AC127">
        <v>0</v>
      </c>
      <c r="AD127">
        <v>9.92</v>
      </c>
      <c r="AE127">
        <v>0</v>
      </c>
      <c r="AF127">
        <v>0</v>
      </c>
      <c r="AG127">
        <v>0</v>
      </c>
      <c r="AH127">
        <v>9.92</v>
      </c>
      <c r="AI127">
        <v>1</v>
      </c>
      <c r="AJ127">
        <v>1</v>
      </c>
      <c r="AK127">
        <v>1</v>
      </c>
      <c r="AL127">
        <v>1</v>
      </c>
      <c r="AN127">
        <v>0</v>
      </c>
      <c r="AO127">
        <v>1</v>
      </c>
      <c r="AP127">
        <v>0</v>
      </c>
      <c r="AQ127">
        <v>0</v>
      </c>
      <c r="AR127">
        <v>0</v>
      </c>
      <c r="AS127" t="s">
        <v>3</v>
      </c>
      <c r="AT127">
        <v>2.37</v>
      </c>
      <c r="AU127" t="s">
        <v>3</v>
      </c>
      <c r="AV127">
        <v>1</v>
      </c>
      <c r="AW127">
        <v>2</v>
      </c>
      <c r="AX127">
        <v>38220936</v>
      </c>
      <c r="AY127">
        <v>1</v>
      </c>
      <c r="AZ127">
        <v>0</v>
      </c>
      <c r="BA127">
        <v>127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CX127">
        <f>Y127*Source!I157</f>
        <v>2.37</v>
      </c>
      <c r="CY127">
        <f>AD127</f>
        <v>9.92</v>
      </c>
      <c r="CZ127">
        <f>AH127</f>
        <v>9.92</v>
      </c>
      <c r="DA127">
        <f>AL127</f>
        <v>1</v>
      </c>
      <c r="DB127">
        <v>0</v>
      </c>
    </row>
    <row r="128" spans="1:106">
      <c r="A128">
        <f>ROW(Source!A157)</f>
        <v>157</v>
      </c>
      <c r="B128">
        <v>38216760</v>
      </c>
      <c r="C128">
        <v>38220924</v>
      </c>
      <c r="D128">
        <v>37064876</v>
      </c>
      <c r="E128">
        <v>1</v>
      </c>
      <c r="F128">
        <v>1</v>
      </c>
      <c r="G128">
        <v>1</v>
      </c>
      <c r="H128">
        <v>1</v>
      </c>
      <c r="I128" t="s">
        <v>276</v>
      </c>
      <c r="J128" t="s">
        <v>3</v>
      </c>
      <c r="K128" t="s">
        <v>277</v>
      </c>
      <c r="L128">
        <v>1191</v>
      </c>
      <c r="N128">
        <v>1013</v>
      </c>
      <c r="O128" t="s">
        <v>275</v>
      </c>
      <c r="P128" t="s">
        <v>275</v>
      </c>
      <c r="Q128">
        <v>1</v>
      </c>
      <c r="W128">
        <v>0</v>
      </c>
      <c r="X128">
        <v>-1417349443</v>
      </c>
      <c r="Y128">
        <v>0.36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1</v>
      </c>
      <c r="AJ128">
        <v>1</v>
      </c>
      <c r="AK128">
        <v>1</v>
      </c>
      <c r="AL128">
        <v>1</v>
      </c>
      <c r="AN128">
        <v>0</v>
      </c>
      <c r="AO128">
        <v>1</v>
      </c>
      <c r="AP128">
        <v>0</v>
      </c>
      <c r="AQ128">
        <v>0</v>
      </c>
      <c r="AR128">
        <v>0</v>
      </c>
      <c r="AS128" t="s">
        <v>3</v>
      </c>
      <c r="AT128">
        <v>0.36</v>
      </c>
      <c r="AU128" t="s">
        <v>3</v>
      </c>
      <c r="AV128">
        <v>2</v>
      </c>
      <c r="AW128">
        <v>2</v>
      </c>
      <c r="AX128">
        <v>38220937</v>
      </c>
      <c r="AY128">
        <v>1</v>
      </c>
      <c r="AZ128">
        <v>0</v>
      </c>
      <c r="BA128">
        <v>128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CX128">
        <f>Y128*Source!I157</f>
        <v>0.36</v>
      </c>
      <c r="CY128">
        <f>AD128</f>
        <v>0</v>
      </c>
      <c r="CZ128">
        <f>AH128</f>
        <v>0</v>
      </c>
      <c r="DA128">
        <f>AL128</f>
        <v>1</v>
      </c>
      <c r="DB128">
        <v>0</v>
      </c>
    </row>
    <row r="129" spans="1:106">
      <c r="A129">
        <f>ROW(Source!A157)</f>
        <v>157</v>
      </c>
      <c r="B129">
        <v>38216760</v>
      </c>
      <c r="C129">
        <v>38220924</v>
      </c>
      <c r="D129">
        <v>36881979</v>
      </c>
      <c r="E129">
        <v>1</v>
      </c>
      <c r="F129">
        <v>1</v>
      </c>
      <c r="G129">
        <v>1</v>
      </c>
      <c r="H129">
        <v>2</v>
      </c>
      <c r="I129" t="s">
        <v>342</v>
      </c>
      <c r="J129" t="s">
        <v>343</v>
      </c>
      <c r="K129" t="s">
        <v>344</v>
      </c>
      <c r="L129">
        <v>1368</v>
      </c>
      <c r="N129">
        <v>1011</v>
      </c>
      <c r="O129" t="s">
        <v>281</v>
      </c>
      <c r="P129" t="s">
        <v>281</v>
      </c>
      <c r="Q129">
        <v>1</v>
      </c>
      <c r="W129">
        <v>0</v>
      </c>
      <c r="X129">
        <v>913578523</v>
      </c>
      <c r="Y129">
        <v>0.22</v>
      </c>
      <c r="AA129">
        <v>0</v>
      </c>
      <c r="AB129">
        <v>2.99</v>
      </c>
      <c r="AC129">
        <v>0</v>
      </c>
      <c r="AD129">
        <v>0</v>
      </c>
      <c r="AE129">
        <v>0</v>
      </c>
      <c r="AF129">
        <v>2.99</v>
      </c>
      <c r="AG129">
        <v>0</v>
      </c>
      <c r="AH129">
        <v>0</v>
      </c>
      <c r="AI129">
        <v>1</v>
      </c>
      <c r="AJ129">
        <v>1</v>
      </c>
      <c r="AK129">
        <v>1</v>
      </c>
      <c r="AL129">
        <v>1</v>
      </c>
      <c r="AN129">
        <v>0</v>
      </c>
      <c r="AO129">
        <v>1</v>
      </c>
      <c r="AP129">
        <v>0</v>
      </c>
      <c r="AQ129">
        <v>0</v>
      </c>
      <c r="AR129">
        <v>0</v>
      </c>
      <c r="AS129" t="s">
        <v>3</v>
      </c>
      <c r="AT129">
        <v>0.22</v>
      </c>
      <c r="AU129" t="s">
        <v>3</v>
      </c>
      <c r="AV129">
        <v>0</v>
      </c>
      <c r="AW129">
        <v>2</v>
      </c>
      <c r="AX129">
        <v>38220938</v>
      </c>
      <c r="AY129">
        <v>1</v>
      </c>
      <c r="AZ129">
        <v>0</v>
      </c>
      <c r="BA129">
        <v>129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CX129">
        <f>Y129*Source!I157</f>
        <v>0.22</v>
      </c>
      <c r="CY129">
        <f>AB129</f>
        <v>2.99</v>
      </c>
      <c r="CZ129">
        <f>AF129</f>
        <v>2.99</v>
      </c>
      <c r="DA129">
        <f>AJ129</f>
        <v>1</v>
      </c>
      <c r="DB129">
        <v>0</v>
      </c>
    </row>
    <row r="130" spans="1:106">
      <c r="A130">
        <f>ROW(Source!A157)</f>
        <v>157</v>
      </c>
      <c r="B130">
        <v>38216760</v>
      </c>
      <c r="C130">
        <v>38220924</v>
      </c>
      <c r="D130">
        <v>36882159</v>
      </c>
      <c r="E130">
        <v>1</v>
      </c>
      <c r="F130">
        <v>1</v>
      </c>
      <c r="G130">
        <v>1</v>
      </c>
      <c r="H130">
        <v>2</v>
      </c>
      <c r="I130" t="s">
        <v>278</v>
      </c>
      <c r="J130" t="s">
        <v>279</v>
      </c>
      <c r="K130" t="s">
        <v>280</v>
      </c>
      <c r="L130">
        <v>1368</v>
      </c>
      <c r="N130">
        <v>1011</v>
      </c>
      <c r="O130" t="s">
        <v>281</v>
      </c>
      <c r="P130" t="s">
        <v>281</v>
      </c>
      <c r="Q130">
        <v>1</v>
      </c>
      <c r="W130">
        <v>0</v>
      </c>
      <c r="X130">
        <v>-1718674368</v>
      </c>
      <c r="Y130">
        <v>7.0000000000000007E-2</v>
      </c>
      <c r="AA130">
        <v>0</v>
      </c>
      <c r="AB130">
        <v>111.99</v>
      </c>
      <c r="AC130">
        <v>13.5</v>
      </c>
      <c r="AD130">
        <v>0</v>
      </c>
      <c r="AE130">
        <v>0</v>
      </c>
      <c r="AF130">
        <v>111.99</v>
      </c>
      <c r="AG130">
        <v>13.5</v>
      </c>
      <c r="AH130">
        <v>0</v>
      </c>
      <c r="AI130">
        <v>1</v>
      </c>
      <c r="AJ130">
        <v>1</v>
      </c>
      <c r="AK130">
        <v>1</v>
      </c>
      <c r="AL130">
        <v>1</v>
      </c>
      <c r="AN130">
        <v>0</v>
      </c>
      <c r="AO130">
        <v>1</v>
      </c>
      <c r="AP130">
        <v>0</v>
      </c>
      <c r="AQ130">
        <v>0</v>
      </c>
      <c r="AR130">
        <v>0</v>
      </c>
      <c r="AS130" t="s">
        <v>3</v>
      </c>
      <c r="AT130">
        <v>7.0000000000000007E-2</v>
      </c>
      <c r="AU130" t="s">
        <v>3</v>
      </c>
      <c r="AV130">
        <v>0</v>
      </c>
      <c r="AW130">
        <v>2</v>
      </c>
      <c r="AX130">
        <v>38220939</v>
      </c>
      <c r="AY130">
        <v>1</v>
      </c>
      <c r="AZ130">
        <v>0</v>
      </c>
      <c r="BA130">
        <v>130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CX130">
        <f>Y130*Source!I157</f>
        <v>7.0000000000000007E-2</v>
      </c>
      <c r="CY130">
        <f>AB130</f>
        <v>111.99</v>
      </c>
      <c r="CZ130">
        <f>AF130</f>
        <v>111.99</v>
      </c>
      <c r="DA130">
        <f>AJ130</f>
        <v>1</v>
      </c>
      <c r="DB130">
        <v>0</v>
      </c>
    </row>
    <row r="131" spans="1:106">
      <c r="A131">
        <f>ROW(Source!A157)</f>
        <v>157</v>
      </c>
      <c r="B131">
        <v>38216760</v>
      </c>
      <c r="C131">
        <v>38220924</v>
      </c>
      <c r="D131">
        <v>36883554</v>
      </c>
      <c r="E131">
        <v>1</v>
      </c>
      <c r="F131">
        <v>1</v>
      </c>
      <c r="G131">
        <v>1</v>
      </c>
      <c r="H131">
        <v>2</v>
      </c>
      <c r="I131" t="s">
        <v>282</v>
      </c>
      <c r="J131" t="s">
        <v>283</v>
      </c>
      <c r="K131" t="s">
        <v>284</v>
      </c>
      <c r="L131">
        <v>1368</v>
      </c>
      <c r="N131">
        <v>1011</v>
      </c>
      <c r="O131" t="s">
        <v>281</v>
      </c>
      <c r="P131" t="s">
        <v>281</v>
      </c>
      <c r="Q131">
        <v>1</v>
      </c>
      <c r="W131">
        <v>0</v>
      </c>
      <c r="X131">
        <v>1372534845</v>
      </c>
      <c r="Y131">
        <v>7.0000000000000007E-2</v>
      </c>
      <c r="AA131">
        <v>0</v>
      </c>
      <c r="AB131">
        <v>65.709999999999994</v>
      </c>
      <c r="AC131">
        <v>11.6</v>
      </c>
      <c r="AD131">
        <v>0</v>
      </c>
      <c r="AE131">
        <v>0</v>
      </c>
      <c r="AF131">
        <v>65.709999999999994</v>
      </c>
      <c r="AG131">
        <v>11.6</v>
      </c>
      <c r="AH131">
        <v>0</v>
      </c>
      <c r="AI131">
        <v>1</v>
      </c>
      <c r="AJ131">
        <v>1</v>
      </c>
      <c r="AK131">
        <v>1</v>
      </c>
      <c r="AL131">
        <v>1</v>
      </c>
      <c r="AN131">
        <v>0</v>
      </c>
      <c r="AO131">
        <v>1</v>
      </c>
      <c r="AP131">
        <v>0</v>
      </c>
      <c r="AQ131">
        <v>0</v>
      </c>
      <c r="AR131">
        <v>0</v>
      </c>
      <c r="AS131" t="s">
        <v>3</v>
      </c>
      <c r="AT131">
        <v>7.0000000000000007E-2</v>
      </c>
      <c r="AU131" t="s">
        <v>3</v>
      </c>
      <c r="AV131">
        <v>0</v>
      </c>
      <c r="AW131">
        <v>2</v>
      </c>
      <c r="AX131">
        <v>38220940</v>
      </c>
      <c r="AY131">
        <v>1</v>
      </c>
      <c r="AZ131">
        <v>0</v>
      </c>
      <c r="BA131">
        <v>131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CX131">
        <f>Y131*Source!I157</f>
        <v>7.0000000000000007E-2</v>
      </c>
      <c r="CY131">
        <f>AB131</f>
        <v>65.709999999999994</v>
      </c>
      <c r="CZ131">
        <f>AF131</f>
        <v>65.709999999999994</v>
      </c>
      <c r="DA131">
        <f>AJ131</f>
        <v>1</v>
      </c>
      <c r="DB131">
        <v>0</v>
      </c>
    </row>
    <row r="132" spans="1:106">
      <c r="A132">
        <f>ROW(Source!A157)</f>
        <v>157</v>
      </c>
      <c r="B132">
        <v>38216760</v>
      </c>
      <c r="C132">
        <v>38220924</v>
      </c>
      <c r="D132">
        <v>36883858</v>
      </c>
      <c r="E132">
        <v>1</v>
      </c>
      <c r="F132">
        <v>1</v>
      </c>
      <c r="G132">
        <v>1</v>
      </c>
      <c r="H132">
        <v>2</v>
      </c>
      <c r="I132" t="s">
        <v>285</v>
      </c>
      <c r="J132" t="s">
        <v>286</v>
      </c>
      <c r="K132" t="s">
        <v>287</v>
      </c>
      <c r="L132">
        <v>1368</v>
      </c>
      <c r="N132">
        <v>1011</v>
      </c>
      <c r="O132" t="s">
        <v>281</v>
      </c>
      <c r="P132" t="s">
        <v>281</v>
      </c>
      <c r="Q132">
        <v>1</v>
      </c>
      <c r="W132">
        <v>0</v>
      </c>
      <c r="X132">
        <v>-353815937</v>
      </c>
      <c r="Y132">
        <v>0.71</v>
      </c>
      <c r="AA132">
        <v>0</v>
      </c>
      <c r="AB132">
        <v>8.1</v>
      </c>
      <c r="AC132">
        <v>0</v>
      </c>
      <c r="AD132">
        <v>0</v>
      </c>
      <c r="AE132">
        <v>0</v>
      </c>
      <c r="AF132">
        <v>8.1</v>
      </c>
      <c r="AG132">
        <v>0</v>
      </c>
      <c r="AH132">
        <v>0</v>
      </c>
      <c r="AI132">
        <v>1</v>
      </c>
      <c r="AJ132">
        <v>1</v>
      </c>
      <c r="AK132">
        <v>1</v>
      </c>
      <c r="AL132">
        <v>1</v>
      </c>
      <c r="AN132">
        <v>0</v>
      </c>
      <c r="AO132">
        <v>1</v>
      </c>
      <c r="AP132">
        <v>0</v>
      </c>
      <c r="AQ132">
        <v>0</v>
      </c>
      <c r="AR132">
        <v>0</v>
      </c>
      <c r="AS132" t="s">
        <v>3</v>
      </c>
      <c r="AT132">
        <v>0.71</v>
      </c>
      <c r="AU132" t="s">
        <v>3</v>
      </c>
      <c r="AV132">
        <v>0</v>
      </c>
      <c r="AW132">
        <v>2</v>
      </c>
      <c r="AX132">
        <v>38220941</v>
      </c>
      <c r="AY132">
        <v>1</v>
      </c>
      <c r="AZ132">
        <v>0</v>
      </c>
      <c r="BA132">
        <v>132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CX132">
        <f>Y132*Source!I157</f>
        <v>0.71</v>
      </c>
      <c r="CY132">
        <f>AB132</f>
        <v>8.1</v>
      </c>
      <c r="CZ132">
        <f>AF132</f>
        <v>8.1</v>
      </c>
      <c r="DA132">
        <f>AJ132</f>
        <v>1</v>
      </c>
      <c r="DB132">
        <v>0</v>
      </c>
    </row>
    <row r="133" spans="1:106">
      <c r="A133">
        <f>ROW(Source!A157)</f>
        <v>157</v>
      </c>
      <c r="B133">
        <v>38216760</v>
      </c>
      <c r="C133">
        <v>38220924</v>
      </c>
      <c r="D133">
        <v>36883878</v>
      </c>
      <c r="E133">
        <v>1</v>
      </c>
      <c r="F133">
        <v>1</v>
      </c>
      <c r="G133">
        <v>1</v>
      </c>
      <c r="H133">
        <v>2</v>
      </c>
      <c r="I133" t="s">
        <v>345</v>
      </c>
      <c r="J133" t="s">
        <v>346</v>
      </c>
      <c r="K133" t="s">
        <v>347</v>
      </c>
      <c r="L133">
        <v>1368</v>
      </c>
      <c r="N133">
        <v>1011</v>
      </c>
      <c r="O133" t="s">
        <v>281</v>
      </c>
      <c r="P133" t="s">
        <v>281</v>
      </c>
      <c r="Q133">
        <v>1</v>
      </c>
      <c r="W133">
        <v>0</v>
      </c>
      <c r="X133">
        <v>-514543984</v>
      </c>
      <c r="Y133">
        <v>0.22</v>
      </c>
      <c r="AA133">
        <v>0</v>
      </c>
      <c r="AB133">
        <v>90</v>
      </c>
      <c r="AC133">
        <v>10.06</v>
      </c>
      <c r="AD133">
        <v>0</v>
      </c>
      <c r="AE133">
        <v>0</v>
      </c>
      <c r="AF133">
        <v>90</v>
      </c>
      <c r="AG133">
        <v>10.06</v>
      </c>
      <c r="AH133">
        <v>0</v>
      </c>
      <c r="AI133">
        <v>1</v>
      </c>
      <c r="AJ133">
        <v>1</v>
      </c>
      <c r="AK133">
        <v>1</v>
      </c>
      <c r="AL133">
        <v>1</v>
      </c>
      <c r="AN133">
        <v>0</v>
      </c>
      <c r="AO133">
        <v>1</v>
      </c>
      <c r="AP133">
        <v>0</v>
      </c>
      <c r="AQ133">
        <v>0</v>
      </c>
      <c r="AR133">
        <v>0</v>
      </c>
      <c r="AS133" t="s">
        <v>3</v>
      </c>
      <c r="AT133">
        <v>0.22</v>
      </c>
      <c r="AU133" t="s">
        <v>3</v>
      </c>
      <c r="AV133">
        <v>0</v>
      </c>
      <c r="AW133">
        <v>2</v>
      </c>
      <c r="AX133">
        <v>38220942</v>
      </c>
      <c r="AY133">
        <v>1</v>
      </c>
      <c r="AZ133">
        <v>0</v>
      </c>
      <c r="BA133">
        <v>133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CX133">
        <f>Y133*Source!I157</f>
        <v>0.22</v>
      </c>
      <c r="CY133">
        <f>AB133</f>
        <v>90</v>
      </c>
      <c r="CZ133">
        <f>AF133</f>
        <v>90</v>
      </c>
      <c r="DA133">
        <f>AJ133</f>
        <v>1</v>
      </c>
      <c r="DB133">
        <v>0</v>
      </c>
    </row>
    <row r="134" spans="1:106">
      <c r="A134">
        <f>ROW(Source!A157)</f>
        <v>157</v>
      </c>
      <c r="B134">
        <v>38216760</v>
      </c>
      <c r="C134">
        <v>38220924</v>
      </c>
      <c r="D134">
        <v>36803258</v>
      </c>
      <c r="E134">
        <v>1</v>
      </c>
      <c r="F134">
        <v>1</v>
      </c>
      <c r="G134">
        <v>1</v>
      </c>
      <c r="H134">
        <v>3</v>
      </c>
      <c r="I134" t="s">
        <v>291</v>
      </c>
      <c r="J134" t="s">
        <v>292</v>
      </c>
      <c r="K134" t="s">
        <v>293</v>
      </c>
      <c r="L134">
        <v>1346</v>
      </c>
      <c r="N134">
        <v>1009</v>
      </c>
      <c r="O134" t="s">
        <v>294</v>
      </c>
      <c r="P134" t="s">
        <v>294</v>
      </c>
      <c r="Q134">
        <v>1</v>
      </c>
      <c r="W134">
        <v>0</v>
      </c>
      <c r="X134">
        <v>586013393</v>
      </c>
      <c r="Y134">
        <v>0.1</v>
      </c>
      <c r="AA134">
        <v>10.57</v>
      </c>
      <c r="AB134">
        <v>0</v>
      </c>
      <c r="AC134">
        <v>0</v>
      </c>
      <c r="AD134">
        <v>0</v>
      </c>
      <c r="AE134">
        <v>10.57</v>
      </c>
      <c r="AF134">
        <v>0</v>
      </c>
      <c r="AG134">
        <v>0</v>
      </c>
      <c r="AH134">
        <v>0</v>
      </c>
      <c r="AI134">
        <v>1</v>
      </c>
      <c r="AJ134">
        <v>1</v>
      </c>
      <c r="AK134">
        <v>1</v>
      </c>
      <c r="AL134">
        <v>1</v>
      </c>
      <c r="AN134">
        <v>0</v>
      </c>
      <c r="AO134">
        <v>1</v>
      </c>
      <c r="AP134">
        <v>0</v>
      </c>
      <c r="AQ134">
        <v>0</v>
      </c>
      <c r="AR134">
        <v>0</v>
      </c>
      <c r="AS134" t="s">
        <v>3</v>
      </c>
      <c r="AT134">
        <v>0.1</v>
      </c>
      <c r="AU134" t="s">
        <v>3</v>
      </c>
      <c r="AV134">
        <v>0</v>
      </c>
      <c r="AW134">
        <v>2</v>
      </c>
      <c r="AX134">
        <v>38220943</v>
      </c>
      <c r="AY134">
        <v>1</v>
      </c>
      <c r="AZ134">
        <v>0</v>
      </c>
      <c r="BA134">
        <v>134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CX134">
        <f>Y134*Source!I157</f>
        <v>0.1</v>
      </c>
      <c r="CY134">
        <f>AA134</f>
        <v>10.57</v>
      </c>
      <c r="CZ134">
        <f>AE134</f>
        <v>10.57</v>
      </c>
      <c r="DA134">
        <f>AI134</f>
        <v>1</v>
      </c>
      <c r="DB134">
        <v>0</v>
      </c>
    </row>
    <row r="135" spans="1:106">
      <c r="A135">
        <f>ROW(Source!A157)</f>
        <v>157</v>
      </c>
      <c r="B135">
        <v>38216760</v>
      </c>
      <c r="C135">
        <v>38220924</v>
      </c>
      <c r="D135">
        <v>36804448</v>
      </c>
      <c r="E135">
        <v>1</v>
      </c>
      <c r="F135">
        <v>1</v>
      </c>
      <c r="G135">
        <v>1</v>
      </c>
      <c r="H135">
        <v>3</v>
      </c>
      <c r="I135" t="s">
        <v>322</v>
      </c>
      <c r="J135" t="s">
        <v>323</v>
      </c>
      <c r="K135" t="s">
        <v>324</v>
      </c>
      <c r="L135">
        <v>1346</v>
      </c>
      <c r="N135">
        <v>1009</v>
      </c>
      <c r="O135" t="s">
        <v>294</v>
      </c>
      <c r="P135" t="s">
        <v>294</v>
      </c>
      <c r="Q135">
        <v>1</v>
      </c>
      <c r="W135">
        <v>0</v>
      </c>
      <c r="X135">
        <v>103900845</v>
      </c>
      <c r="Y135">
        <v>0.1</v>
      </c>
      <c r="AA135">
        <v>9.0399999999999991</v>
      </c>
      <c r="AB135">
        <v>0</v>
      </c>
      <c r="AC135">
        <v>0</v>
      </c>
      <c r="AD135">
        <v>0</v>
      </c>
      <c r="AE135">
        <v>9.0399999999999991</v>
      </c>
      <c r="AF135">
        <v>0</v>
      </c>
      <c r="AG135">
        <v>0</v>
      </c>
      <c r="AH135">
        <v>0</v>
      </c>
      <c r="AI135">
        <v>1</v>
      </c>
      <c r="AJ135">
        <v>1</v>
      </c>
      <c r="AK135">
        <v>1</v>
      </c>
      <c r="AL135">
        <v>1</v>
      </c>
      <c r="AN135">
        <v>0</v>
      </c>
      <c r="AO135">
        <v>1</v>
      </c>
      <c r="AP135">
        <v>0</v>
      </c>
      <c r="AQ135">
        <v>0</v>
      </c>
      <c r="AR135">
        <v>0</v>
      </c>
      <c r="AS135" t="s">
        <v>3</v>
      </c>
      <c r="AT135">
        <v>0.1</v>
      </c>
      <c r="AU135" t="s">
        <v>3</v>
      </c>
      <c r="AV135">
        <v>0</v>
      </c>
      <c r="AW135">
        <v>2</v>
      </c>
      <c r="AX135">
        <v>38220944</v>
      </c>
      <c r="AY135">
        <v>1</v>
      </c>
      <c r="AZ135">
        <v>0</v>
      </c>
      <c r="BA135">
        <v>135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CX135">
        <f>Y135*Source!I157</f>
        <v>0.1</v>
      </c>
      <c r="CY135">
        <f>AA135</f>
        <v>9.0399999999999991</v>
      </c>
      <c r="CZ135">
        <f>AE135</f>
        <v>9.0399999999999991</v>
      </c>
      <c r="DA135">
        <f>AI135</f>
        <v>1</v>
      </c>
      <c r="DB135">
        <v>0</v>
      </c>
    </row>
    <row r="136" spans="1:106">
      <c r="A136">
        <f>ROW(Source!A157)</f>
        <v>157</v>
      </c>
      <c r="B136">
        <v>38216760</v>
      </c>
      <c r="C136">
        <v>38220924</v>
      </c>
      <c r="D136">
        <v>36838317</v>
      </c>
      <c r="E136">
        <v>1</v>
      </c>
      <c r="F136">
        <v>1</v>
      </c>
      <c r="G136">
        <v>1</v>
      </c>
      <c r="H136">
        <v>3</v>
      </c>
      <c r="I136" t="s">
        <v>305</v>
      </c>
      <c r="J136" t="s">
        <v>306</v>
      </c>
      <c r="K136" t="s">
        <v>307</v>
      </c>
      <c r="L136">
        <v>1346</v>
      </c>
      <c r="N136">
        <v>1009</v>
      </c>
      <c r="O136" t="s">
        <v>294</v>
      </c>
      <c r="P136" t="s">
        <v>294</v>
      </c>
      <c r="Q136">
        <v>1</v>
      </c>
      <c r="W136">
        <v>0</v>
      </c>
      <c r="X136">
        <v>210558753</v>
      </c>
      <c r="Y136">
        <v>0.02</v>
      </c>
      <c r="AA136">
        <v>28.6</v>
      </c>
      <c r="AB136">
        <v>0</v>
      </c>
      <c r="AC136">
        <v>0</v>
      </c>
      <c r="AD136">
        <v>0</v>
      </c>
      <c r="AE136">
        <v>28.6</v>
      </c>
      <c r="AF136">
        <v>0</v>
      </c>
      <c r="AG136">
        <v>0</v>
      </c>
      <c r="AH136">
        <v>0</v>
      </c>
      <c r="AI136">
        <v>1</v>
      </c>
      <c r="AJ136">
        <v>1</v>
      </c>
      <c r="AK136">
        <v>1</v>
      </c>
      <c r="AL136">
        <v>1</v>
      </c>
      <c r="AN136">
        <v>0</v>
      </c>
      <c r="AO136">
        <v>1</v>
      </c>
      <c r="AP136">
        <v>0</v>
      </c>
      <c r="AQ136">
        <v>0</v>
      </c>
      <c r="AR136">
        <v>0</v>
      </c>
      <c r="AS136" t="s">
        <v>3</v>
      </c>
      <c r="AT136">
        <v>0.02</v>
      </c>
      <c r="AU136" t="s">
        <v>3</v>
      </c>
      <c r="AV136">
        <v>0</v>
      </c>
      <c r="AW136">
        <v>2</v>
      </c>
      <c r="AX136">
        <v>38220945</v>
      </c>
      <c r="AY136">
        <v>1</v>
      </c>
      <c r="AZ136">
        <v>0</v>
      </c>
      <c r="BA136">
        <v>136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CX136">
        <f>Y136*Source!I157</f>
        <v>0.02</v>
      </c>
      <c r="CY136">
        <f>AA136</f>
        <v>28.6</v>
      </c>
      <c r="CZ136">
        <f>AE136</f>
        <v>28.6</v>
      </c>
      <c r="DA136">
        <f>AI136</f>
        <v>1</v>
      </c>
      <c r="DB136">
        <v>0</v>
      </c>
    </row>
    <row r="137" spans="1:106">
      <c r="A137">
        <f>ROW(Source!A157)</f>
        <v>157</v>
      </c>
      <c r="B137">
        <v>38216760</v>
      </c>
      <c r="C137">
        <v>38220924</v>
      </c>
      <c r="D137">
        <v>36799065</v>
      </c>
      <c r="E137">
        <v>17</v>
      </c>
      <c r="F137">
        <v>1</v>
      </c>
      <c r="G137">
        <v>1</v>
      </c>
      <c r="H137">
        <v>3</v>
      </c>
      <c r="I137" t="s">
        <v>308</v>
      </c>
      <c r="J137" t="s">
        <v>3</v>
      </c>
      <c r="K137" t="s">
        <v>309</v>
      </c>
      <c r="L137">
        <v>1374</v>
      </c>
      <c r="N137">
        <v>1013</v>
      </c>
      <c r="O137" t="s">
        <v>310</v>
      </c>
      <c r="P137" t="s">
        <v>310</v>
      </c>
      <c r="Q137">
        <v>1</v>
      </c>
      <c r="W137">
        <v>0</v>
      </c>
      <c r="X137">
        <v>-1731369543</v>
      </c>
      <c r="Y137">
        <v>0.47</v>
      </c>
      <c r="AA137">
        <v>1</v>
      </c>
      <c r="AB137">
        <v>0</v>
      </c>
      <c r="AC137">
        <v>0</v>
      </c>
      <c r="AD137">
        <v>0</v>
      </c>
      <c r="AE137">
        <v>1</v>
      </c>
      <c r="AF137">
        <v>0</v>
      </c>
      <c r="AG137">
        <v>0</v>
      </c>
      <c r="AH137">
        <v>0</v>
      </c>
      <c r="AI137">
        <v>1</v>
      </c>
      <c r="AJ137">
        <v>1</v>
      </c>
      <c r="AK137">
        <v>1</v>
      </c>
      <c r="AL137">
        <v>1</v>
      </c>
      <c r="AN137">
        <v>0</v>
      </c>
      <c r="AO137">
        <v>1</v>
      </c>
      <c r="AP137">
        <v>0</v>
      </c>
      <c r="AQ137">
        <v>0</v>
      </c>
      <c r="AR137">
        <v>0</v>
      </c>
      <c r="AS137" t="s">
        <v>3</v>
      </c>
      <c r="AT137">
        <v>0.47</v>
      </c>
      <c r="AU137" t="s">
        <v>3</v>
      </c>
      <c r="AV137">
        <v>0</v>
      </c>
      <c r="AW137">
        <v>2</v>
      </c>
      <c r="AX137">
        <v>38220946</v>
      </c>
      <c r="AY137">
        <v>1</v>
      </c>
      <c r="AZ137">
        <v>0</v>
      </c>
      <c r="BA137">
        <v>137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CX137">
        <f>Y137*Source!I157</f>
        <v>0.47</v>
      </c>
      <c r="CY137">
        <f>AA137</f>
        <v>1</v>
      </c>
      <c r="CZ137">
        <f>AE137</f>
        <v>1</v>
      </c>
      <c r="DA137">
        <f>AI137</f>
        <v>1</v>
      </c>
      <c r="DB137">
        <v>0</v>
      </c>
    </row>
    <row r="138" spans="1:106">
      <c r="A138">
        <f>ROW(Source!A158)</f>
        <v>158</v>
      </c>
      <c r="B138">
        <v>38216760</v>
      </c>
      <c r="C138">
        <v>38220947</v>
      </c>
      <c r="D138">
        <v>37064878</v>
      </c>
      <c r="E138">
        <v>1</v>
      </c>
      <c r="F138">
        <v>1</v>
      </c>
      <c r="G138">
        <v>1</v>
      </c>
      <c r="H138">
        <v>1</v>
      </c>
      <c r="I138" t="s">
        <v>273</v>
      </c>
      <c r="J138" t="s">
        <v>3</v>
      </c>
      <c r="K138" t="s">
        <v>274</v>
      </c>
      <c r="L138">
        <v>1191</v>
      </c>
      <c r="N138">
        <v>1013</v>
      </c>
      <c r="O138" t="s">
        <v>275</v>
      </c>
      <c r="P138" t="s">
        <v>275</v>
      </c>
      <c r="Q138">
        <v>1</v>
      </c>
      <c r="W138">
        <v>0</v>
      </c>
      <c r="X138">
        <v>-1081351934</v>
      </c>
      <c r="Y138">
        <v>3.59</v>
      </c>
      <c r="AA138">
        <v>0</v>
      </c>
      <c r="AB138">
        <v>0</v>
      </c>
      <c r="AC138">
        <v>0</v>
      </c>
      <c r="AD138">
        <v>9.4</v>
      </c>
      <c r="AE138">
        <v>0</v>
      </c>
      <c r="AF138">
        <v>0</v>
      </c>
      <c r="AG138">
        <v>0</v>
      </c>
      <c r="AH138">
        <v>9.4</v>
      </c>
      <c r="AI138">
        <v>1</v>
      </c>
      <c r="AJ138">
        <v>1</v>
      </c>
      <c r="AK138">
        <v>1</v>
      </c>
      <c r="AL138">
        <v>1</v>
      </c>
      <c r="AN138">
        <v>0</v>
      </c>
      <c r="AO138">
        <v>1</v>
      </c>
      <c r="AP138">
        <v>0</v>
      </c>
      <c r="AQ138">
        <v>0</v>
      </c>
      <c r="AR138">
        <v>0</v>
      </c>
      <c r="AS138" t="s">
        <v>3</v>
      </c>
      <c r="AT138">
        <v>3.59</v>
      </c>
      <c r="AU138" t="s">
        <v>3</v>
      </c>
      <c r="AV138">
        <v>1</v>
      </c>
      <c r="AW138">
        <v>2</v>
      </c>
      <c r="AX138">
        <v>38220955</v>
      </c>
      <c r="AY138">
        <v>1</v>
      </c>
      <c r="AZ138">
        <v>0</v>
      </c>
      <c r="BA138">
        <v>138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CX138">
        <f>Y138*Source!I158</f>
        <v>0.35899999999999999</v>
      </c>
      <c r="CY138">
        <f>AD138</f>
        <v>9.4</v>
      </c>
      <c r="CZ138">
        <f>AH138</f>
        <v>9.4</v>
      </c>
      <c r="DA138">
        <f>AL138</f>
        <v>1</v>
      </c>
      <c r="DB138">
        <v>0</v>
      </c>
    </row>
    <row r="139" spans="1:106">
      <c r="A139">
        <f>ROW(Source!A158)</f>
        <v>158</v>
      </c>
      <c r="B139">
        <v>38216760</v>
      </c>
      <c r="C139">
        <v>38220947</v>
      </c>
      <c r="D139">
        <v>37064876</v>
      </c>
      <c r="E139">
        <v>1</v>
      </c>
      <c r="F139">
        <v>1</v>
      </c>
      <c r="G139">
        <v>1</v>
      </c>
      <c r="H139">
        <v>1</v>
      </c>
      <c r="I139" t="s">
        <v>276</v>
      </c>
      <c r="J139" t="s">
        <v>3</v>
      </c>
      <c r="K139" t="s">
        <v>277</v>
      </c>
      <c r="L139">
        <v>1191</v>
      </c>
      <c r="N139">
        <v>1013</v>
      </c>
      <c r="O139" t="s">
        <v>275</v>
      </c>
      <c r="P139" t="s">
        <v>275</v>
      </c>
      <c r="Q139">
        <v>1</v>
      </c>
      <c r="W139">
        <v>0</v>
      </c>
      <c r="X139">
        <v>-1417349443</v>
      </c>
      <c r="Y139">
        <v>0.02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1</v>
      </c>
      <c r="AJ139">
        <v>1</v>
      </c>
      <c r="AK139">
        <v>1</v>
      </c>
      <c r="AL139">
        <v>1</v>
      </c>
      <c r="AN139">
        <v>0</v>
      </c>
      <c r="AO139">
        <v>1</v>
      </c>
      <c r="AP139">
        <v>0</v>
      </c>
      <c r="AQ139">
        <v>0</v>
      </c>
      <c r="AR139">
        <v>0</v>
      </c>
      <c r="AS139" t="s">
        <v>3</v>
      </c>
      <c r="AT139">
        <v>0.02</v>
      </c>
      <c r="AU139" t="s">
        <v>3</v>
      </c>
      <c r="AV139">
        <v>2</v>
      </c>
      <c r="AW139">
        <v>2</v>
      </c>
      <c r="AX139">
        <v>38220956</v>
      </c>
      <c r="AY139">
        <v>1</v>
      </c>
      <c r="AZ139">
        <v>0</v>
      </c>
      <c r="BA139">
        <v>139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CX139">
        <f>Y139*Source!I158</f>
        <v>2E-3</v>
      </c>
      <c r="CY139">
        <f>AD139</f>
        <v>0</v>
      </c>
      <c r="CZ139">
        <f>AH139</f>
        <v>0</v>
      </c>
      <c r="DA139">
        <f>AL139</f>
        <v>1</v>
      </c>
      <c r="DB139">
        <v>0</v>
      </c>
    </row>
    <row r="140" spans="1:106">
      <c r="A140">
        <f>ROW(Source!A158)</f>
        <v>158</v>
      </c>
      <c r="B140">
        <v>38216760</v>
      </c>
      <c r="C140">
        <v>38220947</v>
      </c>
      <c r="D140">
        <v>36882159</v>
      </c>
      <c r="E140">
        <v>1</v>
      </c>
      <c r="F140">
        <v>1</v>
      </c>
      <c r="G140">
        <v>1</v>
      </c>
      <c r="H140">
        <v>2</v>
      </c>
      <c r="I140" t="s">
        <v>278</v>
      </c>
      <c r="J140" t="s">
        <v>279</v>
      </c>
      <c r="K140" t="s">
        <v>280</v>
      </c>
      <c r="L140">
        <v>1368</v>
      </c>
      <c r="N140">
        <v>1011</v>
      </c>
      <c r="O140" t="s">
        <v>281</v>
      </c>
      <c r="P140" t="s">
        <v>281</v>
      </c>
      <c r="Q140">
        <v>1</v>
      </c>
      <c r="W140">
        <v>0</v>
      </c>
      <c r="X140">
        <v>-1718674368</v>
      </c>
      <c r="Y140">
        <v>0.01</v>
      </c>
      <c r="AA140">
        <v>0</v>
      </c>
      <c r="AB140">
        <v>111.99</v>
      </c>
      <c r="AC140">
        <v>13.5</v>
      </c>
      <c r="AD140">
        <v>0</v>
      </c>
      <c r="AE140">
        <v>0</v>
      </c>
      <c r="AF140">
        <v>111.99</v>
      </c>
      <c r="AG140">
        <v>13.5</v>
      </c>
      <c r="AH140">
        <v>0</v>
      </c>
      <c r="AI140">
        <v>1</v>
      </c>
      <c r="AJ140">
        <v>1</v>
      </c>
      <c r="AK140">
        <v>1</v>
      </c>
      <c r="AL140">
        <v>1</v>
      </c>
      <c r="AN140">
        <v>0</v>
      </c>
      <c r="AO140">
        <v>1</v>
      </c>
      <c r="AP140">
        <v>0</v>
      </c>
      <c r="AQ140">
        <v>0</v>
      </c>
      <c r="AR140">
        <v>0</v>
      </c>
      <c r="AS140" t="s">
        <v>3</v>
      </c>
      <c r="AT140">
        <v>0.01</v>
      </c>
      <c r="AU140" t="s">
        <v>3</v>
      </c>
      <c r="AV140">
        <v>0</v>
      </c>
      <c r="AW140">
        <v>2</v>
      </c>
      <c r="AX140">
        <v>38220957</v>
      </c>
      <c r="AY140">
        <v>1</v>
      </c>
      <c r="AZ140">
        <v>0</v>
      </c>
      <c r="BA140">
        <v>140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CX140">
        <f>Y140*Source!I158</f>
        <v>1E-3</v>
      </c>
      <c r="CY140">
        <f>AB140</f>
        <v>111.99</v>
      </c>
      <c r="CZ140">
        <f>AF140</f>
        <v>111.99</v>
      </c>
      <c r="DA140">
        <f>AJ140</f>
        <v>1</v>
      </c>
      <c r="DB140">
        <v>0</v>
      </c>
    </row>
    <row r="141" spans="1:106">
      <c r="A141">
        <f>ROW(Source!A158)</f>
        <v>158</v>
      </c>
      <c r="B141">
        <v>38216760</v>
      </c>
      <c r="C141">
        <v>38220947</v>
      </c>
      <c r="D141">
        <v>36883554</v>
      </c>
      <c r="E141">
        <v>1</v>
      </c>
      <c r="F141">
        <v>1</v>
      </c>
      <c r="G141">
        <v>1</v>
      </c>
      <c r="H141">
        <v>2</v>
      </c>
      <c r="I141" t="s">
        <v>282</v>
      </c>
      <c r="J141" t="s">
        <v>283</v>
      </c>
      <c r="K141" t="s">
        <v>284</v>
      </c>
      <c r="L141">
        <v>1368</v>
      </c>
      <c r="N141">
        <v>1011</v>
      </c>
      <c r="O141" t="s">
        <v>281</v>
      </c>
      <c r="P141" t="s">
        <v>281</v>
      </c>
      <c r="Q141">
        <v>1</v>
      </c>
      <c r="W141">
        <v>0</v>
      </c>
      <c r="X141">
        <v>1372534845</v>
      </c>
      <c r="Y141">
        <v>0.01</v>
      </c>
      <c r="AA141">
        <v>0</v>
      </c>
      <c r="AB141">
        <v>65.709999999999994</v>
      </c>
      <c r="AC141">
        <v>11.6</v>
      </c>
      <c r="AD141">
        <v>0</v>
      </c>
      <c r="AE141">
        <v>0</v>
      </c>
      <c r="AF141">
        <v>65.709999999999994</v>
      </c>
      <c r="AG141">
        <v>11.6</v>
      </c>
      <c r="AH141">
        <v>0</v>
      </c>
      <c r="AI141">
        <v>1</v>
      </c>
      <c r="AJ141">
        <v>1</v>
      </c>
      <c r="AK141">
        <v>1</v>
      </c>
      <c r="AL141">
        <v>1</v>
      </c>
      <c r="AN141">
        <v>0</v>
      </c>
      <c r="AO141">
        <v>1</v>
      </c>
      <c r="AP141">
        <v>0</v>
      </c>
      <c r="AQ141">
        <v>0</v>
      </c>
      <c r="AR141">
        <v>0</v>
      </c>
      <c r="AS141" t="s">
        <v>3</v>
      </c>
      <c r="AT141">
        <v>0.01</v>
      </c>
      <c r="AU141" t="s">
        <v>3</v>
      </c>
      <c r="AV141">
        <v>0</v>
      </c>
      <c r="AW141">
        <v>2</v>
      </c>
      <c r="AX141">
        <v>38220958</v>
      </c>
      <c r="AY141">
        <v>1</v>
      </c>
      <c r="AZ141">
        <v>0</v>
      </c>
      <c r="BA141">
        <v>141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CX141">
        <f>Y141*Source!I158</f>
        <v>1E-3</v>
      </c>
      <c r="CY141">
        <f>AB141</f>
        <v>65.709999999999994</v>
      </c>
      <c r="CZ141">
        <f>AF141</f>
        <v>65.709999999999994</v>
      </c>
      <c r="DA141">
        <f>AJ141</f>
        <v>1</v>
      </c>
      <c r="DB141">
        <v>0</v>
      </c>
    </row>
    <row r="142" spans="1:106">
      <c r="A142">
        <f>ROW(Source!A158)</f>
        <v>158</v>
      </c>
      <c r="B142">
        <v>38216760</v>
      </c>
      <c r="C142">
        <v>38220947</v>
      </c>
      <c r="D142">
        <v>36883858</v>
      </c>
      <c r="E142">
        <v>1</v>
      </c>
      <c r="F142">
        <v>1</v>
      </c>
      <c r="G142">
        <v>1</v>
      </c>
      <c r="H142">
        <v>2</v>
      </c>
      <c r="I142" t="s">
        <v>285</v>
      </c>
      <c r="J142" t="s">
        <v>286</v>
      </c>
      <c r="K142" t="s">
        <v>287</v>
      </c>
      <c r="L142">
        <v>1368</v>
      </c>
      <c r="N142">
        <v>1011</v>
      </c>
      <c r="O142" t="s">
        <v>281</v>
      </c>
      <c r="P142" t="s">
        <v>281</v>
      </c>
      <c r="Q142">
        <v>1</v>
      </c>
      <c r="W142">
        <v>0</v>
      </c>
      <c r="X142">
        <v>-353815937</v>
      </c>
      <c r="Y142">
        <v>0.56000000000000005</v>
      </c>
      <c r="AA142">
        <v>0</v>
      </c>
      <c r="AB142">
        <v>8.1</v>
      </c>
      <c r="AC142">
        <v>0</v>
      </c>
      <c r="AD142">
        <v>0</v>
      </c>
      <c r="AE142">
        <v>0</v>
      </c>
      <c r="AF142">
        <v>8.1</v>
      </c>
      <c r="AG142">
        <v>0</v>
      </c>
      <c r="AH142">
        <v>0</v>
      </c>
      <c r="AI142">
        <v>1</v>
      </c>
      <c r="AJ142">
        <v>1</v>
      </c>
      <c r="AK142">
        <v>1</v>
      </c>
      <c r="AL142">
        <v>1</v>
      </c>
      <c r="AN142">
        <v>0</v>
      </c>
      <c r="AO142">
        <v>1</v>
      </c>
      <c r="AP142">
        <v>0</v>
      </c>
      <c r="AQ142">
        <v>0</v>
      </c>
      <c r="AR142">
        <v>0</v>
      </c>
      <c r="AS142" t="s">
        <v>3</v>
      </c>
      <c r="AT142">
        <v>0.56000000000000005</v>
      </c>
      <c r="AU142" t="s">
        <v>3</v>
      </c>
      <c r="AV142">
        <v>0</v>
      </c>
      <c r="AW142">
        <v>2</v>
      </c>
      <c r="AX142">
        <v>38220959</v>
      </c>
      <c r="AY142">
        <v>1</v>
      </c>
      <c r="AZ142">
        <v>0</v>
      </c>
      <c r="BA142">
        <v>142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CX142">
        <f>Y142*Source!I158</f>
        <v>5.6000000000000008E-2</v>
      </c>
      <c r="CY142">
        <f>AB142</f>
        <v>8.1</v>
      </c>
      <c r="CZ142">
        <f>AF142</f>
        <v>8.1</v>
      </c>
      <c r="DA142">
        <f>AJ142</f>
        <v>1</v>
      </c>
      <c r="DB142">
        <v>0</v>
      </c>
    </row>
    <row r="143" spans="1:106">
      <c r="A143">
        <f>ROW(Source!A158)</f>
        <v>158</v>
      </c>
      <c r="B143">
        <v>38216760</v>
      </c>
      <c r="C143">
        <v>38220947</v>
      </c>
      <c r="D143">
        <v>36825790</v>
      </c>
      <c r="E143">
        <v>1</v>
      </c>
      <c r="F143">
        <v>1</v>
      </c>
      <c r="G143">
        <v>1</v>
      </c>
      <c r="H143">
        <v>3</v>
      </c>
      <c r="I143" t="s">
        <v>348</v>
      </c>
      <c r="J143" t="s">
        <v>349</v>
      </c>
      <c r="K143" t="s">
        <v>350</v>
      </c>
      <c r="L143">
        <v>1348</v>
      </c>
      <c r="N143">
        <v>1009</v>
      </c>
      <c r="O143" t="s">
        <v>150</v>
      </c>
      <c r="P143" t="s">
        <v>150</v>
      </c>
      <c r="Q143">
        <v>1000</v>
      </c>
      <c r="W143">
        <v>0</v>
      </c>
      <c r="X143">
        <v>8837602</v>
      </c>
      <c r="Y143">
        <v>1E-3</v>
      </c>
      <c r="AA143">
        <v>5763</v>
      </c>
      <c r="AB143">
        <v>0</v>
      </c>
      <c r="AC143">
        <v>0</v>
      </c>
      <c r="AD143">
        <v>0</v>
      </c>
      <c r="AE143">
        <v>5763</v>
      </c>
      <c r="AF143">
        <v>0</v>
      </c>
      <c r="AG143">
        <v>0</v>
      </c>
      <c r="AH143">
        <v>0</v>
      </c>
      <c r="AI143">
        <v>1</v>
      </c>
      <c r="AJ143">
        <v>1</v>
      </c>
      <c r="AK143">
        <v>1</v>
      </c>
      <c r="AL143">
        <v>1</v>
      </c>
      <c r="AN143">
        <v>0</v>
      </c>
      <c r="AO143">
        <v>1</v>
      </c>
      <c r="AP143">
        <v>0</v>
      </c>
      <c r="AQ143">
        <v>0</v>
      </c>
      <c r="AR143">
        <v>0</v>
      </c>
      <c r="AS143" t="s">
        <v>3</v>
      </c>
      <c r="AT143">
        <v>1E-3</v>
      </c>
      <c r="AU143" t="s">
        <v>3</v>
      </c>
      <c r="AV143">
        <v>0</v>
      </c>
      <c r="AW143">
        <v>2</v>
      </c>
      <c r="AX143">
        <v>38220960</v>
      </c>
      <c r="AY143">
        <v>1</v>
      </c>
      <c r="AZ143">
        <v>0</v>
      </c>
      <c r="BA143">
        <v>143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CX143">
        <f>Y143*Source!I158</f>
        <v>1E-4</v>
      </c>
      <c r="CY143">
        <f>AA143</f>
        <v>5763</v>
      </c>
      <c r="CZ143">
        <f>AE143</f>
        <v>5763</v>
      </c>
      <c r="DA143">
        <f>AI143</f>
        <v>1</v>
      </c>
      <c r="DB143">
        <v>0</v>
      </c>
    </row>
    <row r="144" spans="1:106">
      <c r="A144">
        <f>ROW(Source!A158)</f>
        <v>158</v>
      </c>
      <c r="B144">
        <v>38216760</v>
      </c>
      <c r="C144">
        <v>38220947</v>
      </c>
      <c r="D144">
        <v>36799065</v>
      </c>
      <c r="E144">
        <v>17</v>
      </c>
      <c r="F144">
        <v>1</v>
      </c>
      <c r="G144">
        <v>1</v>
      </c>
      <c r="H144">
        <v>3</v>
      </c>
      <c r="I144" t="s">
        <v>308</v>
      </c>
      <c r="J144" t="s">
        <v>3</v>
      </c>
      <c r="K144" t="s">
        <v>309</v>
      </c>
      <c r="L144">
        <v>1374</v>
      </c>
      <c r="N144">
        <v>1013</v>
      </c>
      <c r="O144" t="s">
        <v>310</v>
      </c>
      <c r="P144" t="s">
        <v>310</v>
      </c>
      <c r="Q144">
        <v>1</v>
      </c>
      <c r="W144">
        <v>0</v>
      </c>
      <c r="X144">
        <v>-1731369543</v>
      </c>
      <c r="Y144">
        <v>0.68</v>
      </c>
      <c r="AA144">
        <v>1</v>
      </c>
      <c r="AB144">
        <v>0</v>
      </c>
      <c r="AC144">
        <v>0</v>
      </c>
      <c r="AD144">
        <v>0</v>
      </c>
      <c r="AE144">
        <v>1</v>
      </c>
      <c r="AF144">
        <v>0</v>
      </c>
      <c r="AG144">
        <v>0</v>
      </c>
      <c r="AH144">
        <v>0</v>
      </c>
      <c r="AI144">
        <v>1</v>
      </c>
      <c r="AJ144">
        <v>1</v>
      </c>
      <c r="AK144">
        <v>1</v>
      </c>
      <c r="AL144">
        <v>1</v>
      </c>
      <c r="AN144">
        <v>0</v>
      </c>
      <c r="AO144">
        <v>1</v>
      </c>
      <c r="AP144">
        <v>0</v>
      </c>
      <c r="AQ144">
        <v>0</v>
      </c>
      <c r="AR144">
        <v>0</v>
      </c>
      <c r="AS144" t="s">
        <v>3</v>
      </c>
      <c r="AT144">
        <v>0.68</v>
      </c>
      <c r="AU144" t="s">
        <v>3</v>
      </c>
      <c r="AV144">
        <v>0</v>
      </c>
      <c r="AW144">
        <v>2</v>
      </c>
      <c r="AX144">
        <v>38220961</v>
      </c>
      <c r="AY144">
        <v>1</v>
      </c>
      <c r="AZ144">
        <v>0</v>
      </c>
      <c r="BA144">
        <v>144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CX144">
        <f>Y144*Source!I158</f>
        <v>6.8000000000000005E-2</v>
      </c>
      <c r="CY144">
        <f>AA144</f>
        <v>1</v>
      </c>
      <c r="CZ144">
        <f>AE144</f>
        <v>1</v>
      </c>
      <c r="DA144">
        <f>AI144</f>
        <v>1</v>
      </c>
      <c r="DB144">
        <v>0</v>
      </c>
    </row>
    <row r="145" spans="1:106">
      <c r="A145">
        <f>ROW(Source!A159)</f>
        <v>159</v>
      </c>
      <c r="B145">
        <v>38216760</v>
      </c>
      <c r="C145">
        <v>38220962</v>
      </c>
      <c r="D145">
        <v>37064878</v>
      </c>
      <c r="E145">
        <v>1</v>
      </c>
      <c r="F145">
        <v>1</v>
      </c>
      <c r="G145">
        <v>1</v>
      </c>
      <c r="H145">
        <v>1</v>
      </c>
      <c r="I145" t="s">
        <v>273</v>
      </c>
      <c r="J145" t="s">
        <v>3</v>
      </c>
      <c r="K145" t="s">
        <v>274</v>
      </c>
      <c r="L145">
        <v>1191</v>
      </c>
      <c r="N145">
        <v>1013</v>
      </c>
      <c r="O145" t="s">
        <v>275</v>
      </c>
      <c r="P145" t="s">
        <v>275</v>
      </c>
      <c r="Q145">
        <v>1</v>
      </c>
      <c r="W145">
        <v>0</v>
      </c>
      <c r="X145">
        <v>-1081351934</v>
      </c>
      <c r="Y145">
        <v>10.7</v>
      </c>
      <c r="AA145">
        <v>0</v>
      </c>
      <c r="AB145">
        <v>0</v>
      </c>
      <c r="AC145">
        <v>0</v>
      </c>
      <c r="AD145">
        <v>9.4</v>
      </c>
      <c r="AE145">
        <v>0</v>
      </c>
      <c r="AF145">
        <v>0</v>
      </c>
      <c r="AG145">
        <v>0</v>
      </c>
      <c r="AH145">
        <v>9.4</v>
      </c>
      <c r="AI145">
        <v>1</v>
      </c>
      <c r="AJ145">
        <v>1</v>
      </c>
      <c r="AK145">
        <v>1</v>
      </c>
      <c r="AL145">
        <v>1</v>
      </c>
      <c r="AN145">
        <v>0</v>
      </c>
      <c r="AO145">
        <v>1</v>
      </c>
      <c r="AP145">
        <v>0</v>
      </c>
      <c r="AQ145">
        <v>0</v>
      </c>
      <c r="AR145">
        <v>0</v>
      </c>
      <c r="AS145" t="s">
        <v>3</v>
      </c>
      <c r="AT145">
        <v>10.7</v>
      </c>
      <c r="AU145" t="s">
        <v>3</v>
      </c>
      <c r="AV145">
        <v>1</v>
      </c>
      <c r="AW145">
        <v>2</v>
      </c>
      <c r="AX145">
        <v>38220971</v>
      </c>
      <c r="AY145">
        <v>1</v>
      </c>
      <c r="AZ145">
        <v>0</v>
      </c>
      <c r="BA145">
        <v>145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CX145">
        <f>Y145*Source!I159</f>
        <v>1.07</v>
      </c>
      <c r="CY145">
        <f>AD145</f>
        <v>9.4</v>
      </c>
      <c r="CZ145">
        <f>AH145</f>
        <v>9.4</v>
      </c>
      <c r="DA145">
        <f>AL145</f>
        <v>1</v>
      </c>
      <c r="DB145">
        <v>0</v>
      </c>
    </row>
    <row r="146" spans="1:106">
      <c r="A146">
        <f>ROW(Source!A159)</f>
        <v>159</v>
      </c>
      <c r="B146">
        <v>38216760</v>
      </c>
      <c r="C146">
        <v>38220962</v>
      </c>
      <c r="D146">
        <v>37064876</v>
      </c>
      <c r="E146">
        <v>1</v>
      </c>
      <c r="F146">
        <v>1</v>
      </c>
      <c r="G146">
        <v>1</v>
      </c>
      <c r="H146">
        <v>1</v>
      </c>
      <c r="I146" t="s">
        <v>276</v>
      </c>
      <c r="J146" t="s">
        <v>3</v>
      </c>
      <c r="K146" t="s">
        <v>277</v>
      </c>
      <c r="L146">
        <v>1191</v>
      </c>
      <c r="N146">
        <v>1013</v>
      </c>
      <c r="O146" t="s">
        <v>275</v>
      </c>
      <c r="P146" t="s">
        <v>275</v>
      </c>
      <c r="Q146">
        <v>1</v>
      </c>
      <c r="W146">
        <v>0</v>
      </c>
      <c r="X146">
        <v>-1417349443</v>
      </c>
      <c r="Y146">
        <v>0.38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1</v>
      </c>
      <c r="AJ146">
        <v>1</v>
      </c>
      <c r="AK146">
        <v>1</v>
      </c>
      <c r="AL146">
        <v>1</v>
      </c>
      <c r="AN146">
        <v>0</v>
      </c>
      <c r="AO146">
        <v>1</v>
      </c>
      <c r="AP146">
        <v>0</v>
      </c>
      <c r="AQ146">
        <v>0</v>
      </c>
      <c r="AR146">
        <v>0</v>
      </c>
      <c r="AS146" t="s">
        <v>3</v>
      </c>
      <c r="AT146">
        <v>0.38</v>
      </c>
      <c r="AU146" t="s">
        <v>3</v>
      </c>
      <c r="AV146">
        <v>2</v>
      </c>
      <c r="AW146">
        <v>2</v>
      </c>
      <c r="AX146">
        <v>38220972</v>
      </c>
      <c r="AY146">
        <v>1</v>
      </c>
      <c r="AZ146">
        <v>0</v>
      </c>
      <c r="BA146">
        <v>146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CX146">
        <f>Y146*Source!I159</f>
        <v>3.8000000000000006E-2</v>
      </c>
      <c r="CY146">
        <f>AD146</f>
        <v>0</v>
      </c>
      <c r="CZ146">
        <f>AH146</f>
        <v>0</v>
      </c>
      <c r="DA146">
        <f>AL146</f>
        <v>1</v>
      </c>
      <c r="DB146">
        <v>0</v>
      </c>
    </row>
    <row r="147" spans="1:106">
      <c r="A147">
        <f>ROW(Source!A159)</f>
        <v>159</v>
      </c>
      <c r="B147">
        <v>38216760</v>
      </c>
      <c r="C147">
        <v>38220962</v>
      </c>
      <c r="D147">
        <v>36882159</v>
      </c>
      <c r="E147">
        <v>1</v>
      </c>
      <c r="F147">
        <v>1</v>
      </c>
      <c r="G147">
        <v>1</v>
      </c>
      <c r="H147">
        <v>2</v>
      </c>
      <c r="I147" t="s">
        <v>278</v>
      </c>
      <c r="J147" t="s">
        <v>279</v>
      </c>
      <c r="K147" t="s">
        <v>280</v>
      </c>
      <c r="L147">
        <v>1368</v>
      </c>
      <c r="N147">
        <v>1011</v>
      </c>
      <c r="O147" t="s">
        <v>281</v>
      </c>
      <c r="P147" t="s">
        <v>281</v>
      </c>
      <c r="Q147">
        <v>1</v>
      </c>
      <c r="W147">
        <v>0</v>
      </c>
      <c r="X147">
        <v>-1718674368</v>
      </c>
      <c r="Y147">
        <v>0.19</v>
      </c>
      <c r="AA147">
        <v>0</v>
      </c>
      <c r="AB147">
        <v>111.99</v>
      </c>
      <c r="AC147">
        <v>13.5</v>
      </c>
      <c r="AD147">
        <v>0</v>
      </c>
      <c r="AE147">
        <v>0</v>
      </c>
      <c r="AF147">
        <v>111.99</v>
      </c>
      <c r="AG147">
        <v>13.5</v>
      </c>
      <c r="AH147">
        <v>0</v>
      </c>
      <c r="AI147">
        <v>1</v>
      </c>
      <c r="AJ147">
        <v>1</v>
      </c>
      <c r="AK147">
        <v>1</v>
      </c>
      <c r="AL147">
        <v>1</v>
      </c>
      <c r="AN147">
        <v>0</v>
      </c>
      <c r="AO147">
        <v>1</v>
      </c>
      <c r="AP147">
        <v>0</v>
      </c>
      <c r="AQ147">
        <v>0</v>
      </c>
      <c r="AR147">
        <v>0</v>
      </c>
      <c r="AS147" t="s">
        <v>3</v>
      </c>
      <c r="AT147">
        <v>0.19</v>
      </c>
      <c r="AU147" t="s">
        <v>3</v>
      </c>
      <c r="AV147">
        <v>0</v>
      </c>
      <c r="AW147">
        <v>2</v>
      </c>
      <c r="AX147">
        <v>38220973</v>
      </c>
      <c r="AY147">
        <v>1</v>
      </c>
      <c r="AZ147">
        <v>0</v>
      </c>
      <c r="BA147">
        <v>147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CX147">
        <f>Y147*Source!I159</f>
        <v>1.9000000000000003E-2</v>
      </c>
      <c r="CY147">
        <f>AB147</f>
        <v>111.99</v>
      </c>
      <c r="CZ147">
        <f>AF147</f>
        <v>111.99</v>
      </c>
      <c r="DA147">
        <f>AJ147</f>
        <v>1</v>
      </c>
      <c r="DB147">
        <v>0</v>
      </c>
    </row>
    <row r="148" spans="1:106">
      <c r="A148">
        <f>ROW(Source!A159)</f>
        <v>159</v>
      </c>
      <c r="B148">
        <v>38216760</v>
      </c>
      <c r="C148">
        <v>38220962</v>
      </c>
      <c r="D148">
        <v>36883554</v>
      </c>
      <c r="E148">
        <v>1</v>
      </c>
      <c r="F148">
        <v>1</v>
      </c>
      <c r="G148">
        <v>1</v>
      </c>
      <c r="H148">
        <v>2</v>
      </c>
      <c r="I148" t="s">
        <v>282</v>
      </c>
      <c r="J148" t="s">
        <v>283</v>
      </c>
      <c r="K148" t="s">
        <v>284</v>
      </c>
      <c r="L148">
        <v>1368</v>
      </c>
      <c r="N148">
        <v>1011</v>
      </c>
      <c r="O148" t="s">
        <v>281</v>
      </c>
      <c r="P148" t="s">
        <v>281</v>
      </c>
      <c r="Q148">
        <v>1</v>
      </c>
      <c r="W148">
        <v>0</v>
      </c>
      <c r="X148">
        <v>1372534845</v>
      </c>
      <c r="Y148">
        <v>0.19</v>
      </c>
      <c r="AA148">
        <v>0</v>
      </c>
      <c r="AB148">
        <v>65.709999999999994</v>
      </c>
      <c r="AC148">
        <v>11.6</v>
      </c>
      <c r="AD148">
        <v>0</v>
      </c>
      <c r="AE148">
        <v>0</v>
      </c>
      <c r="AF148">
        <v>65.709999999999994</v>
      </c>
      <c r="AG148">
        <v>11.6</v>
      </c>
      <c r="AH148">
        <v>0</v>
      </c>
      <c r="AI148">
        <v>1</v>
      </c>
      <c r="AJ148">
        <v>1</v>
      </c>
      <c r="AK148">
        <v>1</v>
      </c>
      <c r="AL148">
        <v>1</v>
      </c>
      <c r="AN148">
        <v>0</v>
      </c>
      <c r="AO148">
        <v>1</v>
      </c>
      <c r="AP148">
        <v>0</v>
      </c>
      <c r="AQ148">
        <v>0</v>
      </c>
      <c r="AR148">
        <v>0</v>
      </c>
      <c r="AS148" t="s">
        <v>3</v>
      </c>
      <c r="AT148">
        <v>0.19</v>
      </c>
      <c r="AU148" t="s">
        <v>3</v>
      </c>
      <c r="AV148">
        <v>0</v>
      </c>
      <c r="AW148">
        <v>2</v>
      </c>
      <c r="AX148">
        <v>38220974</v>
      </c>
      <c r="AY148">
        <v>1</v>
      </c>
      <c r="AZ148">
        <v>0</v>
      </c>
      <c r="BA148">
        <v>148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CX148">
        <f>Y148*Source!I159</f>
        <v>1.9000000000000003E-2</v>
      </c>
      <c r="CY148">
        <f>AB148</f>
        <v>65.709999999999994</v>
      </c>
      <c r="CZ148">
        <f>AF148</f>
        <v>65.709999999999994</v>
      </c>
      <c r="DA148">
        <f>AJ148</f>
        <v>1</v>
      </c>
      <c r="DB148">
        <v>0</v>
      </c>
    </row>
    <row r="149" spans="1:106">
      <c r="A149">
        <f>ROW(Source!A159)</f>
        <v>159</v>
      </c>
      <c r="B149">
        <v>38216760</v>
      </c>
      <c r="C149">
        <v>38220962</v>
      </c>
      <c r="D149">
        <v>36883858</v>
      </c>
      <c r="E149">
        <v>1</v>
      </c>
      <c r="F149">
        <v>1</v>
      </c>
      <c r="G149">
        <v>1</v>
      </c>
      <c r="H149">
        <v>2</v>
      </c>
      <c r="I149" t="s">
        <v>285</v>
      </c>
      <c r="J149" t="s">
        <v>286</v>
      </c>
      <c r="K149" t="s">
        <v>287</v>
      </c>
      <c r="L149">
        <v>1368</v>
      </c>
      <c r="N149">
        <v>1011</v>
      </c>
      <c r="O149" t="s">
        <v>281</v>
      </c>
      <c r="P149" t="s">
        <v>281</v>
      </c>
      <c r="Q149">
        <v>1</v>
      </c>
      <c r="W149">
        <v>0</v>
      </c>
      <c r="X149">
        <v>-353815937</v>
      </c>
      <c r="Y149">
        <v>1.75</v>
      </c>
      <c r="AA149">
        <v>0</v>
      </c>
      <c r="AB149">
        <v>8.1</v>
      </c>
      <c r="AC149">
        <v>0</v>
      </c>
      <c r="AD149">
        <v>0</v>
      </c>
      <c r="AE149">
        <v>0</v>
      </c>
      <c r="AF149">
        <v>8.1</v>
      </c>
      <c r="AG149">
        <v>0</v>
      </c>
      <c r="AH149">
        <v>0</v>
      </c>
      <c r="AI149">
        <v>1</v>
      </c>
      <c r="AJ149">
        <v>1</v>
      </c>
      <c r="AK149">
        <v>1</v>
      </c>
      <c r="AL149">
        <v>1</v>
      </c>
      <c r="AN149">
        <v>0</v>
      </c>
      <c r="AO149">
        <v>1</v>
      </c>
      <c r="AP149">
        <v>0</v>
      </c>
      <c r="AQ149">
        <v>0</v>
      </c>
      <c r="AR149">
        <v>0</v>
      </c>
      <c r="AS149" t="s">
        <v>3</v>
      </c>
      <c r="AT149">
        <v>1.75</v>
      </c>
      <c r="AU149" t="s">
        <v>3</v>
      </c>
      <c r="AV149">
        <v>0</v>
      </c>
      <c r="AW149">
        <v>2</v>
      </c>
      <c r="AX149">
        <v>38220975</v>
      </c>
      <c r="AY149">
        <v>1</v>
      </c>
      <c r="AZ149">
        <v>0</v>
      </c>
      <c r="BA149">
        <v>149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CX149">
        <f>Y149*Source!I159</f>
        <v>0.17500000000000002</v>
      </c>
      <c r="CY149">
        <f>AB149</f>
        <v>8.1</v>
      </c>
      <c r="CZ149">
        <f>AF149</f>
        <v>8.1</v>
      </c>
      <c r="DA149">
        <f>AJ149</f>
        <v>1</v>
      </c>
      <c r="DB149">
        <v>0</v>
      </c>
    </row>
    <row r="150" spans="1:106">
      <c r="A150">
        <f>ROW(Source!A159)</f>
        <v>159</v>
      </c>
      <c r="B150">
        <v>38216760</v>
      </c>
      <c r="C150">
        <v>38220962</v>
      </c>
      <c r="D150">
        <v>36803258</v>
      </c>
      <c r="E150">
        <v>1</v>
      </c>
      <c r="F150">
        <v>1</v>
      </c>
      <c r="G150">
        <v>1</v>
      </c>
      <c r="H150">
        <v>3</v>
      </c>
      <c r="I150" t="s">
        <v>291</v>
      </c>
      <c r="J150" t="s">
        <v>292</v>
      </c>
      <c r="K150" t="s">
        <v>293</v>
      </c>
      <c r="L150">
        <v>1346</v>
      </c>
      <c r="N150">
        <v>1009</v>
      </c>
      <c r="O150" t="s">
        <v>294</v>
      </c>
      <c r="P150" t="s">
        <v>294</v>
      </c>
      <c r="Q150">
        <v>1</v>
      </c>
      <c r="W150">
        <v>0</v>
      </c>
      <c r="X150">
        <v>586013393</v>
      </c>
      <c r="Y150">
        <v>0.65</v>
      </c>
      <c r="AA150">
        <v>10.57</v>
      </c>
      <c r="AB150">
        <v>0</v>
      </c>
      <c r="AC150">
        <v>0</v>
      </c>
      <c r="AD150">
        <v>0</v>
      </c>
      <c r="AE150">
        <v>10.57</v>
      </c>
      <c r="AF150">
        <v>0</v>
      </c>
      <c r="AG150">
        <v>0</v>
      </c>
      <c r="AH150">
        <v>0</v>
      </c>
      <c r="AI150">
        <v>1</v>
      </c>
      <c r="AJ150">
        <v>1</v>
      </c>
      <c r="AK150">
        <v>1</v>
      </c>
      <c r="AL150">
        <v>1</v>
      </c>
      <c r="AN150">
        <v>0</v>
      </c>
      <c r="AO150">
        <v>1</v>
      </c>
      <c r="AP150">
        <v>0</v>
      </c>
      <c r="AQ150">
        <v>0</v>
      </c>
      <c r="AR150">
        <v>0</v>
      </c>
      <c r="AS150" t="s">
        <v>3</v>
      </c>
      <c r="AT150">
        <v>0.65</v>
      </c>
      <c r="AU150" t="s">
        <v>3</v>
      </c>
      <c r="AV150">
        <v>0</v>
      </c>
      <c r="AW150">
        <v>2</v>
      </c>
      <c r="AX150">
        <v>38220976</v>
      </c>
      <c r="AY150">
        <v>1</v>
      </c>
      <c r="AZ150">
        <v>0</v>
      </c>
      <c r="BA150">
        <v>150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CX150">
        <f>Y150*Source!I159</f>
        <v>6.5000000000000002E-2</v>
      </c>
      <c r="CY150">
        <f>AA150</f>
        <v>10.57</v>
      </c>
      <c r="CZ150">
        <f>AE150</f>
        <v>10.57</v>
      </c>
      <c r="DA150">
        <f>AI150</f>
        <v>1</v>
      </c>
      <c r="DB150">
        <v>0</v>
      </c>
    </row>
    <row r="151" spans="1:106">
      <c r="A151">
        <f>ROW(Source!A159)</f>
        <v>159</v>
      </c>
      <c r="B151">
        <v>38216760</v>
      </c>
      <c r="C151">
        <v>38220962</v>
      </c>
      <c r="D151">
        <v>36838321</v>
      </c>
      <c r="E151">
        <v>1</v>
      </c>
      <c r="F151">
        <v>1</v>
      </c>
      <c r="G151">
        <v>1</v>
      </c>
      <c r="H151">
        <v>3</v>
      </c>
      <c r="I151" t="s">
        <v>351</v>
      </c>
      <c r="J151" t="s">
        <v>352</v>
      </c>
      <c r="K151" t="s">
        <v>353</v>
      </c>
      <c r="L151">
        <v>1346</v>
      </c>
      <c r="N151">
        <v>1009</v>
      </c>
      <c r="O151" t="s">
        <v>294</v>
      </c>
      <c r="P151" t="s">
        <v>294</v>
      </c>
      <c r="Q151">
        <v>1</v>
      </c>
      <c r="W151">
        <v>0</v>
      </c>
      <c r="X151">
        <v>-1130618203</v>
      </c>
      <c r="Y151">
        <v>2</v>
      </c>
      <c r="AA151">
        <v>238.48</v>
      </c>
      <c r="AB151">
        <v>0</v>
      </c>
      <c r="AC151">
        <v>0</v>
      </c>
      <c r="AD151">
        <v>0</v>
      </c>
      <c r="AE151">
        <v>238.48</v>
      </c>
      <c r="AF151">
        <v>0</v>
      </c>
      <c r="AG151">
        <v>0</v>
      </c>
      <c r="AH151">
        <v>0</v>
      </c>
      <c r="AI151">
        <v>1</v>
      </c>
      <c r="AJ151">
        <v>1</v>
      </c>
      <c r="AK151">
        <v>1</v>
      </c>
      <c r="AL151">
        <v>1</v>
      </c>
      <c r="AN151">
        <v>0</v>
      </c>
      <c r="AO151">
        <v>1</v>
      </c>
      <c r="AP151">
        <v>0</v>
      </c>
      <c r="AQ151">
        <v>0</v>
      </c>
      <c r="AR151">
        <v>0</v>
      </c>
      <c r="AS151" t="s">
        <v>3</v>
      </c>
      <c r="AT151">
        <v>2</v>
      </c>
      <c r="AU151" t="s">
        <v>3</v>
      </c>
      <c r="AV151">
        <v>0</v>
      </c>
      <c r="AW151">
        <v>2</v>
      </c>
      <c r="AX151">
        <v>38220977</v>
      </c>
      <c r="AY151">
        <v>1</v>
      </c>
      <c r="AZ151">
        <v>0</v>
      </c>
      <c r="BA151">
        <v>151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CX151">
        <f>Y151*Source!I159</f>
        <v>0.2</v>
      </c>
      <c r="CY151">
        <f>AA151</f>
        <v>238.48</v>
      </c>
      <c r="CZ151">
        <f>AE151</f>
        <v>238.48</v>
      </c>
      <c r="DA151">
        <f>AI151</f>
        <v>1</v>
      </c>
      <c r="DB151">
        <v>0</v>
      </c>
    </row>
    <row r="152" spans="1:106">
      <c r="A152">
        <f>ROW(Source!A159)</f>
        <v>159</v>
      </c>
      <c r="B152">
        <v>38216760</v>
      </c>
      <c r="C152">
        <v>38220962</v>
      </c>
      <c r="D152">
        <v>36799065</v>
      </c>
      <c r="E152">
        <v>17</v>
      </c>
      <c r="F152">
        <v>1</v>
      </c>
      <c r="G152">
        <v>1</v>
      </c>
      <c r="H152">
        <v>3</v>
      </c>
      <c r="I152" t="s">
        <v>308</v>
      </c>
      <c r="J152" t="s">
        <v>3</v>
      </c>
      <c r="K152" t="s">
        <v>309</v>
      </c>
      <c r="L152">
        <v>1374</v>
      </c>
      <c r="N152">
        <v>1013</v>
      </c>
      <c r="O152" t="s">
        <v>310</v>
      </c>
      <c r="P152" t="s">
        <v>310</v>
      </c>
      <c r="Q152">
        <v>1</v>
      </c>
      <c r="W152">
        <v>0</v>
      </c>
      <c r="X152">
        <v>-1731369543</v>
      </c>
      <c r="Y152">
        <v>2.0099999999999998</v>
      </c>
      <c r="AA152">
        <v>1</v>
      </c>
      <c r="AB152">
        <v>0</v>
      </c>
      <c r="AC152">
        <v>0</v>
      </c>
      <c r="AD152">
        <v>0</v>
      </c>
      <c r="AE152">
        <v>1</v>
      </c>
      <c r="AF152">
        <v>0</v>
      </c>
      <c r="AG152">
        <v>0</v>
      </c>
      <c r="AH152">
        <v>0</v>
      </c>
      <c r="AI152">
        <v>1</v>
      </c>
      <c r="AJ152">
        <v>1</v>
      </c>
      <c r="AK152">
        <v>1</v>
      </c>
      <c r="AL152">
        <v>1</v>
      </c>
      <c r="AN152">
        <v>0</v>
      </c>
      <c r="AO152">
        <v>1</v>
      </c>
      <c r="AP152">
        <v>0</v>
      </c>
      <c r="AQ152">
        <v>0</v>
      </c>
      <c r="AR152">
        <v>0</v>
      </c>
      <c r="AS152" t="s">
        <v>3</v>
      </c>
      <c r="AT152">
        <v>2.0099999999999998</v>
      </c>
      <c r="AU152" t="s">
        <v>3</v>
      </c>
      <c r="AV152">
        <v>0</v>
      </c>
      <c r="AW152">
        <v>2</v>
      </c>
      <c r="AX152">
        <v>38220978</v>
      </c>
      <c r="AY152">
        <v>1</v>
      </c>
      <c r="AZ152">
        <v>0</v>
      </c>
      <c r="BA152">
        <v>152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CX152">
        <f>Y152*Source!I159</f>
        <v>0.20099999999999998</v>
      </c>
      <c r="CY152">
        <f>AA152</f>
        <v>1</v>
      </c>
      <c r="CZ152">
        <f>AE152</f>
        <v>1</v>
      </c>
      <c r="DA152">
        <f>AI152</f>
        <v>1</v>
      </c>
      <c r="DB152">
        <v>0</v>
      </c>
    </row>
    <row r="153" spans="1:106">
      <c r="A153">
        <f>ROW(Source!A160)</f>
        <v>160</v>
      </c>
      <c r="B153">
        <v>38216760</v>
      </c>
      <c r="C153">
        <v>38220979</v>
      </c>
      <c r="D153">
        <v>37064878</v>
      </c>
      <c r="E153">
        <v>1</v>
      </c>
      <c r="F153">
        <v>1</v>
      </c>
      <c r="G153">
        <v>1</v>
      </c>
      <c r="H153">
        <v>1</v>
      </c>
      <c r="I153" t="s">
        <v>273</v>
      </c>
      <c r="J153" t="s">
        <v>3</v>
      </c>
      <c r="K153" t="s">
        <v>274</v>
      </c>
      <c r="L153">
        <v>1191</v>
      </c>
      <c r="N153">
        <v>1013</v>
      </c>
      <c r="O153" t="s">
        <v>275</v>
      </c>
      <c r="P153" t="s">
        <v>275</v>
      </c>
      <c r="Q153">
        <v>1</v>
      </c>
      <c r="W153">
        <v>0</v>
      </c>
      <c r="X153">
        <v>-1081351934</v>
      </c>
      <c r="Y153">
        <v>19</v>
      </c>
      <c r="AA153">
        <v>0</v>
      </c>
      <c r="AB153">
        <v>0</v>
      </c>
      <c r="AC153">
        <v>0</v>
      </c>
      <c r="AD153">
        <v>9.4</v>
      </c>
      <c r="AE153">
        <v>0</v>
      </c>
      <c r="AF153">
        <v>0</v>
      </c>
      <c r="AG153">
        <v>0</v>
      </c>
      <c r="AH153">
        <v>9.4</v>
      </c>
      <c r="AI153">
        <v>1</v>
      </c>
      <c r="AJ153">
        <v>1</v>
      </c>
      <c r="AK153">
        <v>1</v>
      </c>
      <c r="AL153">
        <v>1</v>
      </c>
      <c r="AN153">
        <v>0</v>
      </c>
      <c r="AO153">
        <v>1</v>
      </c>
      <c r="AP153">
        <v>0</v>
      </c>
      <c r="AQ153">
        <v>0</v>
      </c>
      <c r="AR153">
        <v>0</v>
      </c>
      <c r="AS153" t="s">
        <v>3</v>
      </c>
      <c r="AT153">
        <v>19</v>
      </c>
      <c r="AU153" t="s">
        <v>3</v>
      </c>
      <c r="AV153">
        <v>1</v>
      </c>
      <c r="AW153">
        <v>2</v>
      </c>
      <c r="AX153">
        <v>38220989</v>
      </c>
      <c r="AY153">
        <v>1</v>
      </c>
      <c r="AZ153">
        <v>0</v>
      </c>
      <c r="BA153">
        <v>153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CX153">
        <f>Y153*Source!I160</f>
        <v>0.76</v>
      </c>
      <c r="CY153">
        <f>AD153</f>
        <v>9.4</v>
      </c>
      <c r="CZ153">
        <f>AH153</f>
        <v>9.4</v>
      </c>
      <c r="DA153">
        <f>AL153</f>
        <v>1</v>
      </c>
      <c r="DB153">
        <v>0</v>
      </c>
    </row>
    <row r="154" spans="1:106">
      <c r="A154">
        <f>ROW(Source!A160)</f>
        <v>160</v>
      </c>
      <c r="B154">
        <v>38216760</v>
      </c>
      <c r="C154">
        <v>38220979</v>
      </c>
      <c r="D154">
        <v>37064876</v>
      </c>
      <c r="E154">
        <v>1</v>
      </c>
      <c r="F154">
        <v>1</v>
      </c>
      <c r="G154">
        <v>1</v>
      </c>
      <c r="H154">
        <v>1</v>
      </c>
      <c r="I154" t="s">
        <v>276</v>
      </c>
      <c r="J154" t="s">
        <v>3</v>
      </c>
      <c r="K154" t="s">
        <v>277</v>
      </c>
      <c r="L154">
        <v>1191</v>
      </c>
      <c r="N154">
        <v>1013</v>
      </c>
      <c r="O154" t="s">
        <v>275</v>
      </c>
      <c r="P154" t="s">
        <v>275</v>
      </c>
      <c r="Q154">
        <v>1</v>
      </c>
      <c r="W154">
        <v>0</v>
      </c>
      <c r="X154">
        <v>-1417349443</v>
      </c>
      <c r="Y154">
        <v>0.38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1</v>
      </c>
      <c r="AJ154">
        <v>1</v>
      </c>
      <c r="AK154">
        <v>1</v>
      </c>
      <c r="AL154">
        <v>1</v>
      </c>
      <c r="AN154">
        <v>0</v>
      </c>
      <c r="AO154">
        <v>1</v>
      </c>
      <c r="AP154">
        <v>0</v>
      </c>
      <c r="AQ154">
        <v>0</v>
      </c>
      <c r="AR154">
        <v>0</v>
      </c>
      <c r="AS154" t="s">
        <v>3</v>
      </c>
      <c r="AT154">
        <v>0.38</v>
      </c>
      <c r="AU154" t="s">
        <v>3</v>
      </c>
      <c r="AV154">
        <v>2</v>
      </c>
      <c r="AW154">
        <v>2</v>
      </c>
      <c r="AX154">
        <v>38220990</v>
      </c>
      <c r="AY154">
        <v>1</v>
      </c>
      <c r="AZ154">
        <v>0</v>
      </c>
      <c r="BA154">
        <v>154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CX154">
        <f>Y154*Source!I160</f>
        <v>1.52E-2</v>
      </c>
      <c r="CY154">
        <f>AD154</f>
        <v>0</v>
      </c>
      <c r="CZ154">
        <f>AH154</f>
        <v>0</v>
      </c>
      <c r="DA154">
        <f>AL154</f>
        <v>1</v>
      </c>
      <c r="DB154">
        <v>0</v>
      </c>
    </row>
    <row r="155" spans="1:106">
      <c r="A155">
        <f>ROW(Source!A160)</f>
        <v>160</v>
      </c>
      <c r="B155">
        <v>38216760</v>
      </c>
      <c r="C155">
        <v>38220979</v>
      </c>
      <c r="D155">
        <v>36882159</v>
      </c>
      <c r="E155">
        <v>1</v>
      </c>
      <c r="F155">
        <v>1</v>
      </c>
      <c r="G155">
        <v>1</v>
      </c>
      <c r="H155">
        <v>2</v>
      </c>
      <c r="I155" t="s">
        <v>278</v>
      </c>
      <c r="J155" t="s">
        <v>279</v>
      </c>
      <c r="K155" t="s">
        <v>280</v>
      </c>
      <c r="L155">
        <v>1368</v>
      </c>
      <c r="N155">
        <v>1011</v>
      </c>
      <c r="O155" t="s">
        <v>281</v>
      </c>
      <c r="P155" t="s">
        <v>281</v>
      </c>
      <c r="Q155">
        <v>1</v>
      </c>
      <c r="W155">
        <v>0</v>
      </c>
      <c r="X155">
        <v>-1718674368</v>
      </c>
      <c r="Y155">
        <v>0.19</v>
      </c>
      <c r="AA155">
        <v>0</v>
      </c>
      <c r="AB155">
        <v>111.99</v>
      </c>
      <c r="AC155">
        <v>13.5</v>
      </c>
      <c r="AD155">
        <v>0</v>
      </c>
      <c r="AE155">
        <v>0</v>
      </c>
      <c r="AF155">
        <v>111.99</v>
      </c>
      <c r="AG155">
        <v>13.5</v>
      </c>
      <c r="AH155">
        <v>0</v>
      </c>
      <c r="AI155">
        <v>1</v>
      </c>
      <c r="AJ155">
        <v>1</v>
      </c>
      <c r="AK155">
        <v>1</v>
      </c>
      <c r="AL155">
        <v>1</v>
      </c>
      <c r="AN155">
        <v>0</v>
      </c>
      <c r="AO155">
        <v>1</v>
      </c>
      <c r="AP155">
        <v>0</v>
      </c>
      <c r="AQ155">
        <v>0</v>
      </c>
      <c r="AR155">
        <v>0</v>
      </c>
      <c r="AS155" t="s">
        <v>3</v>
      </c>
      <c r="AT155">
        <v>0.19</v>
      </c>
      <c r="AU155" t="s">
        <v>3</v>
      </c>
      <c r="AV155">
        <v>0</v>
      </c>
      <c r="AW155">
        <v>2</v>
      </c>
      <c r="AX155">
        <v>38220991</v>
      </c>
      <c r="AY155">
        <v>1</v>
      </c>
      <c r="AZ155">
        <v>0</v>
      </c>
      <c r="BA155">
        <v>155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CX155">
        <f>Y155*Source!I160</f>
        <v>7.6E-3</v>
      </c>
      <c r="CY155">
        <f>AB155</f>
        <v>111.99</v>
      </c>
      <c r="CZ155">
        <f>AF155</f>
        <v>111.99</v>
      </c>
      <c r="DA155">
        <f>AJ155</f>
        <v>1</v>
      </c>
      <c r="DB155">
        <v>0</v>
      </c>
    </row>
    <row r="156" spans="1:106">
      <c r="A156">
        <f>ROW(Source!A160)</f>
        <v>160</v>
      </c>
      <c r="B156">
        <v>38216760</v>
      </c>
      <c r="C156">
        <v>38220979</v>
      </c>
      <c r="D156">
        <v>36883554</v>
      </c>
      <c r="E156">
        <v>1</v>
      </c>
      <c r="F156">
        <v>1</v>
      </c>
      <c r="G156">
        <v>1</v>
      </c>
      <c r="H156">
        <v>2</v>
      </c>
      <c r="I156" t="s">
        <v>282</v>
      </c>
      <c r="J156" t="s">
        <v>283</v>
      </c>
      <c r="K156" t="s">
        <v>284</v>
      </c>
      <c r="L156">
        <v>1368</v>
      </c>
      <c r="N156">
        <v>1011</v>
      </c>
      <c r="O156" t="s">
        <v>281</v>
      </c>
      <c r="P156" t="s">
        <v>281</v>
      </c>
      <c r="Q156">
        <v>1</v>
      </c>
      <c r="W156">
        <v>0</v>
      </c>
      <c r="X156">
        <v>1372534845</v>
      </c>
      <c r="Y156">
        <v>0.19</v>
      </c>
      <c r="AA156">
        <v>0</v>
      </c>
      <c r="AB156">
        <v>65.709999999999994</v>
      </c>
      <c r="AC156">
        <v>11.6</v>
      </c>
      <c r="AD156">
        <v>0</v>
      </c>
      <c r="AE156">
        <v>0</v>
      </c>
      <c r="AF156">
        <v>65.709999999999994</v>
      </c>
      <c r="AG156">
        <v>11.6</v>
      </c>
      <c r="AH156">
        <v>0</v>
      </c>
      <c r="AI156">
        <v>1</v>
      </c>
      <c r="AJ156">
        <v>1</v>
      </c>
      <c r="AK156">
        <v>1</v>
      </c>
      <c r="AL156">
        <v>1</v>
      </c>
      <c r="AN156">
        <v>0</v>
      </c>
      <c r="AO156">
        <v>1</v>
      </c>
      <c r="AP156">
        <v>0</v>
      </c>
      <c r="AQ156">
        <v>0</v>
      </c>
      <c r="AR156">
        <v>0</v>
      </c>
      <c r="AS156" t="s">
        <v>3</v>
      </c>
      <c r="AT156">
        <v>0.19</v>
      </c>
      <c r="AU156" t="s">
        <v>3</v>
      </c>
      <c r="AV156">
        <v>0</v>
      </c>
      <c r="AW156">
        <v>2</v>
      </c>
      <c r="AX156">
        <v>38220992</v>
      </c>
      <c r="AY156">
        <v>1</v>
      </c>
      <c r="AZ156">
        <v>0</v>
      </c>
      <c r="BA156">
        <v>156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CX156">
        <f>Y156*Source!I160</f>
        <v>7.6E-3</v>
      </c>
      <c r="CY156">
        <f>AB156</f>
        <v>65.709999999999994</v>
      </c>
      <c r="CZ156">
        <f>AF156</f>
        <v>65.709999999999994</v>
      </c>
      <c r="DA156">
        <f>AJ156</f>
        <v>1</v>
      </c>
      <c r="DB156">
        <v>0</v>
      </c>
    </row>
    <row r="157" spans="1:106">
      <c r="A157">
        <f>ROW(Source!A160)</f>
        <v>160</v>
      </c>
      <c r="B157">
        <v>38216760</v>
      </c>
      <c r="C157">
        <v>38220979</v>
      </c>
      <c r="D157">
        <v>36883858</v>
      </c>
      <c r="E157">
        <v>1</v>
      </c>
      <c r="F157">
        <v>1</v>
      </c>
      <c r="G157">
        <v>1</v>
      </c>
      <c r="H157">
        <v>2</v>
      </c>
      <c r="I157" t="s">
        <v>285</v>
      </c>
      <c r="J157" t="s">
        <v>286</v>
      </c>
      <c r="K157" t="s">
        <v>287</v>
      </c>
      <c r="L157">
        <v>1368</v>
      </c>
      <c r="N157">
        <v>1011</v>
      </c>
      <c r="O157" t="s">
        <v>281</v>
      </c>
      <c r="P157" t="s">
        <v>281</v>
      </c>
      <c r="Q157">
        <v>1</v>
      </c>
      <c r="W157">
        <v>0</v>
      </c>
      <c r="X157">
        <v>-353815937</v>
      </c>
      <c r="Y157">
        <v>3.36</v>
      </c>
      <c r="AA157">
        <v>0</v>
      </c>
      <c r="AB157">
        <v>8.1</v>
      </c>
      <c r="AC157">
        <v>0</v>
      </c>
      <c r="AD157">
        <v>0</v>
      </c>
      <c r="AE157">
        <v>0</v>
      </c>
      <c r="AF157">
        <v>8.1</v>
      </c>
      <c r="AG157">
        <v>0</v>
      </c>
      <c r="AH157">
        <v>0</v>
      </c>
      <c r="AI157">
        <v>1</v>
      </c>
      <c r="AJ157">
        <v>1</v>
      </c>
      <c r="AK157">
        <v>1</v>
      </c>
      <c r="AL157">
        <v>1</v>
      </c>
      <c r="AN157">
        <v>0</v>
      </c>
      <c r="AO157">
        <v>1</v>
      </c>
      <c r="AP157">
        <v>0</v>
      </c>
      <c r="AQ157">
        <v>0</v>
      </c>
      <c r="AR157">
        <v>0</v>
      </c>
      <c r="AS157" t="s">
        <v>3</v>
      </c>
      <c r="AT157">
        <v>3.36</v>
      </c>
      <c r="AU157" t="s">
        <v>3</v>
      </c>
      <c r="AV157">
        <v>0</v>
      </c>
      <c r="AW157">
        <v>2</v>
      </c>
      <c r="AX157">
        <v>38220993</v>
      </c>
      <c r="AY157">
        <v>1</v>
      </c>
      <c r="AZ157">
        <v>0</v>
      </c>
      <c r="BA157">
        <v>157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CX157">
        <f>Y157*Source!I160</f>
        <v>0.13439999999999999</v>
      </c>
      <c r="CY157">
        <f>AB157</f>
        <v>8.1</v>
      </c>
      <c r="CZ157">
        <f>AF157</f>
        <v>8.1</v>
      </c>
      <c r="DA157">
        <f>AJ157</f>
        <v>1</v>
      </c>
      <c r="DB157">
        <v>0</v>
      </c>
    </row>
    <row r="158" spans="1:106">
      <c r="A158">
        <f>ROW(Source!A160)</f>
        <v>160</v>
      </c>
      <c r="B158">
        <v>38216760</v>
      </c>
      <c r="C158">
        <v>38220979</v>
      </c>
      <c r="D158">
        <v>36803258</v>
      </c>
      <c r="E158">
        <v>1</v>
      </c>
      <c r="F158">
        <v>1</v>
      </c>
      <c r="G158">
        <v>1</v>
      </c>
      <c r="H158">
        <v>3</v>
      </c>
      <c r="I158" t="s">
        <v>291</v>
      </c>
      <c r="J158" t="s">
        <v>292</v>
      </c>
      <c r="K158" t="s">
        <v>293</v>
      </c>
      <c r="L158">
        <v>1346</v>
      </c>
      <c r="N158">
        <v>1009</v>
      </c>
      <c r="O158" t="s">
        <v>294</v>
      </c>
      <c r="P158" t="s">
        <v>294</v>
      </c>
      <c r="Q158">
        <v>1</v>
      </c>
      <c r="W158">
        <v>0</v>
      </c>
      <c r="X158">
        <v>586013393</v>
      </c>
      <c r="Y158">
        <v>0.55000000000000004</v>
      </c>
      <c r="AA158">
        <v>10.57</v>
      </c>
      <c r="AB158">
        <v>0</v>
      </c>
      <c r="AC158">
        <v>0</v>
      </c>
      <c r="AD158">
        <v>0</v>
      </c>
      <c r="AE158">
        <v>10.57</v>
      </c>
      <c r="AF158">
        <v>0</v>
      </c>
      <c r="AG158">
        <v>0</v>
      </c>
      <c r="AH158">
        <v>0</v>
      </c>
      <c r="AI158">
        <v>1</v>
      </c>
      <c r="AJ158">
        <v>1</v>
      </c>
      <c r="AK158">
        <v>1</v>
      </c>
      <c r="AL158">
        <v>1</v>
      </c>
      <c r="AN158">
        <v>0</v>
      </c>
      <c r="AO158">
        <v>1</v>
      </c>
      <c r="AP158">
        <v>0</v>
      </c>
      <c r="AQ158">
        <v>0</v>
      </c>
      <c r="AR158">
        <v>0</v>
      </c>
      <c r="AS158" t="s">
        <v>3</v>
      </c>
      <c r="AT158">
        <v>0.55000000000000004</v>
      </c>
      <c r="AU158" t="s">
        <v>3</v>
      </c>
      <c r="AV158">
        <v>0</v>
      </c>
      <c r="AW158">
        <v>2</v>
      </c>
      <c r="AX158">
        <v>38220994</v>
      </c>
      <c r="AY158">
        <v>1</v>
      </c>
      <c r="AZ158">
        <v>0</v>
      </c>
      <c r="BA158">
        <v>158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CX158">
        <f>Y158*Source!I160</f>
        <v>2.2000000000000002E-2</v>
      </c>
      <c r="CY158">
        <f>AA158</f>
        <v>10.57</v>
      </c>
      <c r="CZ158">
        <f>AE158</f>
        <v>10.57</v>
      </c>
      <c r="DA158">
        <f>AI158</f>
        <v>1</v>
      </c>
      <c r="DB158">
        <v>0</v>
      </c>
    </row>
    <row r="159" spans="1:106">
      <c r="A159">
        <f>ROW(Source!A160)</f>
        <v>160</v>
      </c>
      <c r="B159">
        <v>38216760</v>
      </c>
      <c r="C159">
        <v>38220979</v>
      </c>
      <c r="D159">
        <v>36825790</v>
      </c>
      <c r="E159">
        <v>1</v>
      </c>
      <c r="F159">
        <v>1</v>
      </c>
      <c r="G159">
        <v>1</v>
      </c>
      <c r="H159">
        <v>3</v>
      </c>
      <c r="I159" t="s">
        <v>348</v>
      </c>
      <c r="J159" t="s">
        <v>349</v>
      </c>
      <c r="K159" t="s">
        <v>350</v>
      </c>
      <c r="L159">
        <v>1348</v>
      </c>
      <c r="N159">
        <v>1009</v>
      </c>
      <c r="O159" t="s">
        <v>150</v>
      </c>
      <c r="P159" t="s">
        <v>150</v>
      </c>
      <c r="Q159">
        <v>1000</v>
      </c>
      <c r="W159">
        <v>0</v>
      </c>
      <c r="X159">
        <v>8837602</v>
      </c>
      <c r="Y159">
        <v>4.0000000000000001E-3</v>
      </c>
      <c r="AA159">
        <v>5763</v>
      </c>
      <c r="AB159">
        <v>0</v>
      </c>
      <c r="AC159">
        <v>0</v>
      </c>
      <c r="AD159">
        <v>0</v>
      </c>
      <c r="AE159">
        <v>5763</v>
      </c>
      <c r="AF159">
        <v>0</v>
      </c>
      <c r="AG159">
        <v>0</v>
      </c>
      <c r="AH159">
        <v>0</v>
      </c>
      <c r="AI159">
        <v>1</v>
      </c>
      <c r="AJ159">
        <v>1</v>
      </c>
      <c r="AK159">
        <v>1</v>
      </c>
      <c r="AL159">
        <v>1</v>
      </c>
      <c r="AN159">
        <v>0</v>
      </c>
      <c r="AO159">
        <v>1</v>
      </c>
      <c r="AP159">
        <v>0</v>
      </c>
      <c r="AQ159">
        <v>0</v>
      </c>
      <c r="AR159">
        <v>0</v>
      </c>
      <c r="AS159" t="s">
        <v>3</v>
      </c>
      <c r="AT159">
        <v>4.0000000000000001E-3</v>
      </c>
      <c r="AU159" t="s">
        <v>3</v>
      </c>
      <c r="AV159">
        <v>0</v>
      </c>
      <c r="AW159">
        <v>2</v>
      </c>
      <c r="AX159">
        <v>38220995</v>
      </c>
      <c r="AY159">
        <v>1</v>
      </c>
      <c r="AZ159">
        <v>0</v>
      </c>
      <c r="BA159">
        <v>159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CX159">
        <f>Y159*Source!I160</f>
        <v>1.6000000000000001E-4</v>
      </c>
      <c r="CY159">
        <f>AA159</f>
        <v>5763</v>
      </c>
      <c r="CZ159">
        <f>AE159</f>
        <v>5763</v>
      </c>
      <c r="DA159">
        <f>AI159</f>
        <v>1</v>
      </c>
      <c r="DB159">
        <v>0</v>
      </c>
    </row>
    <row r="160" spans="1:106">
      <c r="A160">
        <f>ROW(Source!A160)</f>
        <v>160</v>
      </c>
      <c r="B160">
        <v>38216760</v>
      </c>
      <c r="C160">
        <v>38220979</v>
      </c>
      <c r="D160">
        <v>36838321</v>
      </c>
      <c r="E160">
        <v>1</v>
      </c>
      <c r="F160">
        <v>1</v>
      </c>
      <c r="G160">
        <v>1</v>
      </c>
      <c r="H160">
        <v>3</v>
      </c>
      <c r="I160" t="s">
        <v>351</v>
      </c>
      <c r="J160" t="s">
        <v>352</v>
      </c>
      <c r="K160" t="s">
        <v>353</v>
      </c>
      <c r="L160">
        <v>1346</v>
      </c>
      <c r="N160">
        <v>1009</v>
      </c>
      <c r="O160" t="s">
        <v>294</v>
      </c>
      <c r="P160" t="s">
        <v>294</v>
      </c>
      <c r="Q160">
        <v>1</v>
      </c>
      <c r="W160">
        <v>0</v>
      </c>
      <c r="X160">
        <v>-1130618203</v>
      </c>
      <c r="Y160">
        <v>2</v>
      </c>
      <c r="AA160">
        <v>238.48</v>
      </c>
      <c r="AB160">
        <v>0</v>
      </c>
      <c r="AC160">
        <v>0</v>
      </c>
      <c r="AD160">
        <v>0</v>
      </c>
      <c r="AE160">
        <v>238.48</v>
      </c>
      <c r="AF160">
        <v>0</v>
      </c>
      <c r="AG160">
        <v>0</v>
      </c>
      <c r="AH160">
        <v>0</v>
      </c>
      <c r="AI160">
        <v>1</v>
      </c>
      <c r="AJ160">
        <v>1</v>
      </c>
      <c r="AK160">
        <v>1</v>
      </c>
      <c r="AL160">
        <v>1</v>
      </c>
      <c r="AN160">
        <v>0</v>
      </c>
      <c r="AO160">
        <v>1</v>
      </c>
      <c r="AP160">
        <v>0</v>
      </c>
      <c r="AQ160">
        <v>0</v>
      </c>
      <c r="AR160">
        <v>0</v>
      </c>
      <c r="AS160" t="s">
        <v>3</v>
      </c>
      <c r="AT160">
        <v>2</v>
      </c>
      <c r="AU160" t="s">
        <v>3</v>
      </c>
      <c r="AV160">
        <v>0</v>
      </c>
      <c r="AW160">
        <v>2</v>
      </c>
      <c r="AX160">
        <v>38220996</v>
      </c>
      <c r="AY160">
        <v>1</v>
      </c>
      <c r="AZ160">
        <v>0</v>
      </c>
      <c r="BA160">
        <v>160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CX160">
        <f>Y160*Source!I160</f>
        <v>0.08</v>
      </c>
      <c r="CY160">
        <f>AA160</f>
        <v>238.48</v>
      </c>
      <c r="CZ160">
        <f>AE160</f>
        <v>238.48</v>
      </c>
      <c r="DA160">
        <f>AI160</f>
        <v>1</v>
      </c>
      <c r="DB160">
        <v>0</v>
      </c>
    </row>
    <row r="161" spans="1:106">
      <c r="A161">
        <f>ROW(Source!A160)</f>
        <v>160</v>
      </c>
      <c r="B161">
        <v>38216760</v>
      </c>
      <c r="C161">
        <v>38220979</v>
      </c>
      <c r="D161">
        <v>36799065</v>
      </c>
      <c r="E161">
        <v>17</v>
      </c>
      <c r="F161">
        <v>1</v>
      </c>
      <c r="G161">
        <v>1</v>
      </c>
      <c r="H161">
        <v>3</v>
      </c>
      <c r="I161" t="s">
        <v>308</v>
      </c>
      <c r="J161" t="s">
        <v>3</v>
      </c>
      <c r="K161" t="s">
        <v>309</v>
      </c>
      <c r="L161">
        <v>1374</v>
      </c>
      <c r="N161">
        <v>1013</v>
      </c>
      <c r="O161" t="s">
        <v>310</v>
      </c>
      <c r="P161" t="s">
        <v>310</v>
      </c>
      <c r="Q161">
        <v>1</v>
      </c>
      <c r="W161">
        <v>0</v>
      </c>
      <c r="X161">
        <v>-1731369543</v>
      </c>
      <c r="Y161">
        <v>3.57</v>
      </c>
      <c r="AA161">
        <v>1</v>
      </c>
      <c r="AB161">
        <v>0</v>
      </c>
      <c r="AC161">
        <v>0</v>
      </c>
      <c r="AD161">
        <v>0</v>
      </c>
      <c r="AE161">
        <v>1</v>
      </c>
      <c r="AF161">
        <v>0</v>
      </c>
      <c r="AG161">
        <v>0</v>
      </c>
      <c r="AH161">
        <v>0</v>
      </c>
      <c r="AI161">
        <v>1</v>
      </c>
      <c r="AJ161">
        <v>1</v>
      </c>
      <c r="AK161">
        <v>1</v>
      </c>
      <c r="AL161">
        <v>1</v>
      </c>
      <c r="AN161">
        <v>0</v>
      </c>
      <c r="AO161">
        <v>1</v>
      </c>
      <c r="AP161">
        <v>0</v>
      </c>
      <c r="AQ161">
        <v>0</v>
      </c>
      <c r="AR161">
        <v>0</v>
      </c>
      <c r="AS161" t="s">
        <v>3</v>
      </c>
      <c r="AT161">
        <v>3.57</v>
      </c>
      <c r="AU161" t="s">
        <v>3</v>
      </c>
      <c r="AV161">
        <v>0</v>
      </c>
      <c r="AW161">
        <v>2</v>
      </c>
      <c r="AX161">
        <v>38220997</v>
      </c>
      <c r="AY161">
        <v>1</v>
      </c>
      <c r="AZ161">
        <v>0</v>
      </c>
      <c r="BA161">
        <v>161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CX161">
        <f>Y161*Source!I160</f>
        <v>0.14280000000000001</v>
      </c>
      <c r="CY161">
        <f>AA161</f>
        <v>1</v>
      </c>
      <c r="CZ161">
        <f>AE161</f>
        <v>1</v>
      </c>
      <c r="DA161">
        <f>AI161</f>
        <v>1</v>
      </c>
      <c r="DB161">
        <v>0</v>
      </c>
    </row>
    <row r="162" spans="1:106">
      <c r="A162">
        <f>ROW(Source!A161)</f>
        <v>161</v>
      </c>
      <c r="B162">
        <v>38216760</v>
      </c>
      <c r="C162">
        <v>38220998</v>
      </c>
      <c r="D162">
        <v>37080781</v>
      </c>
      <c r="E162">
        <v>1</v>
      </c>
      <c r="F162">
        <v>1</v>
      </c>
      <c r="G162">
        <v>1</v>
      </c>
      <c r="H162">
        <v>1</v>
      </c>
      <c r="I162" t="s">
        <v>337</v>
      </c>
      <c r="J162" t="s">
        <v>3</v>
      </c>
      <c r="K162" t="s">
        <v>338</v>
      </c>
      <c r="L162">
        <v>1191</v>
      </c>
      <c r="N162">
        <v>1013</v>
      </c>
      <c r="O162" t="s">
        <v>275</v>
      </c>
      <c r="P162" t="s">
        <v>275</v>
      </c>
      <c r="Q162">
        <v>1</v>
      </c>
      <c r="W162">
        <v>0</v>
      </c>
      <c r="X162">
        <v>912892513</v>
      </c>
      <c r="Y162">
        <v>16.8</v>
      </c>
      <c r="AA162">
        <v>0</v>
      </c>
      <c r="AB162">
        <v>0</v>
      </c>
      <c r="AC162">
        <v>0</v>
      </c>
      <c r="AD162">
        <v>9.92</v>
      </c>
      <c r="AE162">
        <v>0</v>
      </c>
      <c r="AF162">
        <v>0</v>
      </c>
      <c r="AG162">
        <v>0</v>
      </c>
      <c r="AH162">
        <v>9.92</v>
      </c>
      <c r="AI162">
        <v>1</v>
      </c>
      <c r="AJ162">
        <v>1</v>
      </c>
      <c r="AK162">
        <v>1</v>
      </c>
      <c r="AL162">
        <v>1</v>
      </c>
      <c r="AN162">
        <v>0</v>
      </c>
      <c r="AO162">
        <v>1</v>
      </c>
      <c r="AP162">
        <v>0</v>
      </c>
      <c r="AQ162">
        <v>0</v>
      </c>
      <c r="AR162">
        <v>0</v>
      </c>
      <c r="AS162" t="s">
        <v>3</v>
      </c>
      <c r="AT162">
        <v>16.8</v>
      </c>
      <c r="AU162" t="s">
        <v>3</v>
      </c>
      <c r="AV162">
        <v>1</v>
      </c>
      <c r="AW162">
        <v>2</v>
      </c>
      <c r="AX162">
        <v>38221012</v>
      </c>
      <c r="AY162">
        <v>1</v>
      </c>
      <c r="AZ162">
        <v>0</v>
      </c>
      <c r="BA162">
        <v>162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CX162">
        <f>Y162*Source!I161</f>
        <v>0.33600000000000002</v>
      </c>
      <c r="CY162">
        <f>AD162</f>
        <v>9.92</v>
      </c>
      <c r="CZ162">
        <f>AH162</f>
        <v>9.92</v>
      </c>
      <c r="DA162">
        <f>AL162</f>
        <v>1</v>
      </c>
      <c r="DB162">
        <v>0</v>
      </c>
    </row>
    <row r="163" spans="1:106">
      <c r="A163">
        <f>ROW(Source!A161)</f>
        <v>161</v>
      </c>
      <c r="B163">
        <v>38216760</v>
      </c>
      <c r="C163">
        <v>38220998</v>
      </c>
      <c r="D163">
        <v>37064876</v>
      </c>
      <c r="E163">
        <v>1</v>
      </c>
      <c r="F163">
        <v>1</v>
      </c>
      <c r="G163">
        <v>1</v>
      </c>
      <c r="H163">
        <v>1</v>
      </c>
      <c r="I163" t="s">
        <v>276</v>
      </c>
      <c r="J163" t="s">
        <v>3</v>
      </c>
      <c r="K163" t="s">
        <v>277</v>
      </c>
      <c r="L163">
        <v>1191</v>
      </c>
      <c r="N163">
        <v>1013</v>
      </c>
      <c r="O163" t="s">
        <v>275</v>
      </c>
      <c r="P163" t="s">
        <v>275</v>
      </c>
      <c r="Q163">
        <v>1</v>
      </c>
      <c r="W163">
        <v>0</v>
      </c>
      <c r="X163">
        <v>-1417349443</v>
      </c>
      <c r="Y163">
        <v>0.02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1</v>
      </c>
      <c r="AJ163">
        <v>1</v>
      </c>
      <c r="AK163">
        <v>1</v>
      </c>
      <c r="AL163">
        <v>1</v>
      </c>
      <c r="AN163">
        <v>0</v>
      </c>
      <c r="AO163">
        <v>1</v>
      </c>
      <c r="AP163">
        <v>0</v>
      </c>
      <c r="AQ163">
        <v>0</v>
      </c>
      <c r="AR163">
        <v>0</v>
      </c>
      <c r="AS163" t="s">
        <v>3</v>
      </c>
      <c r="AT163">
        <v>0.02</v>
      </c>
      <c r="AU163" t="s">
        <v>3</v>
      </c>
      <c r="AV163">
        <v>2</v>
      </c>
      <c r="AW163">
        <v>2</v>
      </c>
      <c r="AX163">
        <v>38221013</v>
      </c>
      <c r="AY163">
        <v>1</v>
      </c>
      <c r="AZ163">
        <v>0</v>
      </c>
      <c r="BA163">
        <v>163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CX163">
        <f>Y163*Source!I161</f>
        <v>4.0000000000000002E-4</v>
      </c>
      <c r="CY163">
        <f>AD163</f>
        <v>0</v>
      </c>
      <c r="CZ163">
        <f>AH163</f>
        <v>0</v>
      </c>
      <c r="DA163">
        <f>AL163</f>
        <v>1</v>
      </c>
      <c r="DB163">
        <v>0</v>
      </c>
    </row>
    <row r="164" spans="1:106">
      <c r="A164">
        <f>ROW(Source!A161)</f>
        <v>161</v>
      </c>
      <c r="B164">
        <v>38216760</v>
      </c>
      <c r="C164">
        <v>38220998</v>
      </c>
      <c r="D164">
        <v>36882159</v>
      </c>
      <c r="E164">
        <v>1</v>
      </c>
      <c r="F164">
        <v>1</v>
      </c>
      <c r="G164">
        <v>1</v>
      </c>
      <c r="H164">
        <v>2</v>
      </c>
      <c r="I164" t="s">
        <v>278</v>
      </c>
      <c r="J164" t="s">
        <v>279</v>
      </c>
      <c r="K164" t="s">
        <v>280</v>
      </c>
      <c r="L164">
        <v>1368</v>
      </c>
      <c r="N164">
        <v>1011</v>
      </c>
      <c r="O164" t="s">
        <v>281</v>
      </c>
      <c r="P164" t="s">
        <v>281</v>
      </c>
      <c r="Q164">
        <v>1</v>
      </c>
      <c r="W164">
        <v>0</v>
      </c>
      <c r="X164">
        <v>-1718674368</v>
      </c>
      <c r="Y164">
        <v>0.01</v>
      </c>
      <c r="AA164">
        <v>0</v>
      </c>
      <c r="AB164">
        <v>111.99</v>
      </c>
      <c r="AC164">
        <v>13.5</v>
      </c>
      <c r="AD164">
        <v>0</v>
      </c>
      <c r="AE164">
        <v>0</v>
      </c>
      <c r="AF164">
        <v>111.99</v>
      </c>
      <c r="AG164">
        <v>13.5</v>
      </c>
      <c r="AH164">
        <v>0</v>
      </c>
      <c r="AI164">
        <v>1</v>
      </c>
      <c r="AJ164">
        <v>1</v>
      </c>
      <c r="AK164">
        <v>1</v>
      </c>
      <c r="AL164">
        <v>1</v>
      </c>
      <c r="AN164">
        <v>0</v>
      </c>
      <c r="AO164">
        <v>1</v>
      </c>
      <c r="AP164">
        <v>0</v>
      </c>
      <c r="AQ164">
        <v>0</v>
      </c>
      <c r="AR164">
        <v>0</v>
      </c>
      <c r="AS164" t="s">
        <v>3</v>
      </c>
      <c r="AT164">
        <v>0.01</v>
      </c>
      <c r="AU164" t="s">
        <v>3</v>
      </c>
      <c r="AV164">
        <v>0</v>
      </c>
      <c r="AW164">
        <v>2</v>
      </c>
      <c r="AX164">
        <v>38221014</v>
      </c>
      <c r="AY164">
        <v>1</v>
      </c>
      <c r="AZ164">
        <v>0</v>
      </c>
      <c r="BA164">
        <v>164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CX164">
        <f>Y164*Source!I161</f>
        <v>2.0000000000000001E-4</v>
      </c>
      <c r="CY164">
        <f>AB164</f>
        <v>111.99</v>
      </c>
      <c r="CZ164">
        <f>AF164</f>
        <v>111.99</v>
      </c>
      <c r="DA164">
        <f>AJ164</f>
        <v>1</v>
      </c>
      <c r="DB164">
        <v>0</v>
      </c>
    </row>
    <row r="165" spans="1:106">
      <c r="A165">
        <f>ROW(Source!A161)</f>
        <v>161</v>
      </c>
      <c r="B165">
        <v>38216760</v>
      </c>
      <c r="C165">
        <v>38220998</v>
      </c>
      <c r="D165">
        <v>36883554</v>
      </c>
      <c r="E165">
        <v>1</v>
      </c>
      <c r="F165">
        <v>1</v>
      </c>
      <c r="G165">
        <v>1</v>
      </c>
      <c r="H165">
        <v>2</v>
      </c>
      <c r="I165" t="s">
        <v>282</v>
      </c>
      <c r="J165" t="s">
        <v>283</v>
      </c>
      <c r="K165" t="s">
        <v>284</v>
      </c>
      <c r="L165">
        <v>1368</v>
      </c>
      <c r="N165">
        <v>1011</v>
      </c>
      <c r="O165" t="s">
        <v>281</v>
      </c>
      <c r="P165" t="s">
        <v>281</v>
      </c>
      <c r="Q165">
        <v>1</v>
      </c>
      <c r="W165">
        <v>0</v>
      </c>
      <c r="X165">
        <v>1372534845</v>
      </c>
      <c r="Y165">
        <v>0.01</v>
      </c>
      <c r="AA165">
        <v>0</v>
      </c>
      <c r="AB165">
        <v>65.709999999999994</v>
      </c>
      <c r="AC165">
        <v>11.6</v>
      </c>
      <c r="AD165">
        <v>0</v>
      </c>
      <c r="AE165">
        <v>0</v>
      </c>
      <c r="AF165">
        <v>65.709999999999994</v>
      </c>
      <c r="AG165">
        <v>11.6</v>
      </c>
      <c r="AH165">
        <v>0</v>
      </c>
      <c r="AI165">
        <v>1</v>
      </c>
      <c r="AJ165">
        <v>1</v>
      </c>
      <c r="AK165">
        <v>1</v>
      </c>
      <c r="AL165">
        <v>1</v>
      </c>
      <c r="AN165">
        <v>0</v>
      </c>
      <c r="AO165">
        <v>1</v>
      </c>
      <c r="AP165">
        <v>0</v>
      </c>
      <c r="AQ165">
        <v>0</v>
      </c>
      <c r="AR165">
        <v>0</v>
      </c>
      <c r="AS165" t="s">
        <v>3</v>
      </c>
      <c r="AT165">
        <v>0.01</v>
      </c>
      <c r="AU165" t="s">
        <v>3</v>
      </c>
      <c r="AV165">
        <v>0</v>
      </c>
      <c r="AW165">
        <v>2</v>
      </c>
      <c r="AX165">
        <v>38221015</v>
      </c>
      <c r="AY165">
        <v>1</v>
      </c>
      <c r="AZ165">
        <v>0</v>
      </c>
      <c r="BA165">
        <v>165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CX165">
        <f>Y165*Source!I161</f>
        <v>2.0000000000000001E-4</v>
      </c>
      <c r="CY165">
        <f>AB165</f>
        <v>65.709999999999994</v>
      </c>
      <c r="CZ165">
        <f>AF165</f>
        <v>65.709999999999994</v>
      </c>
      <c r="DA165">
        <f>AJ165</f>
        <v>1</v>
      </c>
      <c r="DB165">
        <v>0</v>
      </c>
    </row>
    <row r="166" spans="1:106">
      <c r="A166">
        <f>ROW(Source!A161)</f>
        <v>161</v>
      </c>
      <c r="B166">
        <v>38216760</v>
      </c>
      <c r="C166">
        <v>38220998</v>
      </c>
      <c r="D166">
        <v>36800043</v>
      </c>
      <c r="E166">
        <v>1</v>
      </c>
      <c r="F166">
        <v>1</v>
      </c>
      <c r="G166">
        <v>1</v>
      </c>
      <c r="H166">
        <v>3</v>
      </c>
      <c r="I166" t="s">
        <v>313</v>
      </c>
      <c r="J166" t="s">
        <v>314</v>
      </c>
      <c r="K166" t="s">
        <v>315</v>
      </c>
      <c r="L166">
        <v>1346</v>
      </c>
      <c r="N166">
        <v>1009</v>
      </c>
      <c r="O166" t="s">
        <v>294</v>
      </c>
      <c r="P166" t="s">
        <v>294</v>
      </c>
      <c r="Q166">
        <v>1</v>
      </c>
      <c r="W166">
        <v>0</v>
      </c>
      <c r="X166">
        <v>618806536</v>
      </c>
      <c r="Y166">
        <v>0.1</v>
      </c>
      <c r="AA166">
        <v>44.97</v>
      </c>
      <c r="AB166">
        <v>0</v>
      </c>
      <c r="AC166">
        <v>0</v>
      </c>
      <c r="AD166">
        <v>0</v>
      </c>
      <c r="AE166">
        <v>44.97</v>
      </c>
      <c r="AF166">
        <v>0</v>
      </c>
      <c r="AG166">
        <v>0</v>
      </c>
      <c r="AH166">
        <v>0</v>
      </c>
      <c r="AI166">
        <v>1</v>
      </c>
      <c r="AJ166">
        <v>1</v>
      </c>
      <c r="AK166">
        <v>1</v>
      </c>
      <c r="AL166">
        <v>1</v>
      </c>
      <c r="AN166">
        <v>0</v>
      </c>
      <c r="AO166">
        <v>1</v>
      </c>
      <c r="AP166">
        <v>0</v>
      </c>
      <c r="AQ166">
        <v>0</v>
      </c>
      <c r="AR166">
        <v>0</v>
      </c>
      <c r="AS166" t="s">
        <v>3</v>
      </c>
      <c r="AT166">
        <v>0.1</v>
      </c>
      <c r="AU166" t="s">
        <v>3</v>
      </c>
      <c r="AV166">
        <v>0</v>
      </c>
      <c r="AW166">
        <v>2</v>
      </c>
      <c r="AX166">
        <v>38221016</v>
      </c>
      <c r="AY166">
        <v>1</v>
      </c>
      <c r="AZ166">
        <v>0</v>
      </c>
      <c r="BA166">
        <v>166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CX166">
        <f>Y166*Source!I161</f>
        <v>2E-3</v>
      </c>
      <c r="CY166">
        <f t="shared" ref="CY166:CY174" si="18">AA166</f>
        <v>44.97</v>
      </c>
      <c r="CZ166">
        <f t="shared" ref="CZ166:CZ174" si="19">AE166</f>
        <v>44.97</v>
      </c>
      <c r="DA166">
        <f t="shared" ref="DA166:DA174" si="20">AI166</f>
        <v>1</v>
      </c>
      <c r="DB166">
        <v>0</v>
      </c>
    </row>
    <row r="167" spans="1:106">
      <c r="A167">
        <f>ROW(Source!A161)</f>
        <v>161</v>
      </c>
      <c r="B167">
        <v>38216760</v>
      </c>
      <c r="C167">
        <v>38220998</v>
      </c>
      <c r="D167">
        <v>36801775</v>
      </c>
      <c r="E167">
        <v>1</v>
      </c>
      <c r="F167">
        <v>1</v>
      </c>
      <c r="G167">
        <v>1</v>
      </c>
      <c r="H167">
        <v>3</v>
      </c>
      <c r="I167" t="s">
        <v>316</v>
      </c>
      <c r="J167" t="s">
        <v>317</v>
      </c>
      <c r="K167" t="s">
        <v>318</v>
      </c>
      <c r="L167">
        <v>1346</v>
      </c>
      <c r="N167">
        <v>1009</v>
      </c>
      <c r="O167" t="s">
        <v>294</v>
      </c>
      <c r="P167" t="s">
        <v>294</v>
      </c>
      <c r="Q167">
        <v>1</v>
      </c>
      <c r="W167">
        <v>0</v>
      </c>
      <c r="X167">
        <v>56922527</v>
      </c>
      <c r="Y167">
        <v>0.02</v>
      </c>
      <c r="AA167">
        <v>11.5</v>
      </c>
      <c r="AB167">
        <v>0</v>
      </c>
      <c r="AC167">
        <v>0</v>
      </c>
      <c r="AD167">
        <v>0</v>
      </c>
      <c r="AE167">
        <v>11.5</v>
      </c>
      <c r="AF167">
        <v>0</v>
      </c>
      <c r="AG167">
        <v>0</v>
      </c>
      <c r="AH167">
        <v>0</v>
      </c>
      <c r="AI167">
        <v>1</v>
      </c>
      <c r="AJ167">
        <v>1</v>
      </c>
      <c r="AK167">
        <v>1</v>
      </c>
      <c r="AL167">
        <v>1</v>
      </c>
      <c r="AN167">
        <v>0</v>
      </c>
      <c r="AO167">
        <v>1</v>
      </c>
      <c r="AP167">
        <v>0</v>
      </c>
      <c r="AQ167">
        <v>0</v>
      </c>
      <c r="AR167">
        <v>0</v>
      </c>
      <c r="AS167" t="s">
        <v>3</v>
      </c>
      <c r="AT167">
        <v>0.02</v>
      </c>
      <c r="AU167" t="s">
        <v>3</v>
      </c>
      <c r="AV167">
        <v>0</v>
      </c>
      <c r="AW167">
        <v>2</v>
      </c>
      <c r="AX167">
        <v>38221017</v>
      </c>
      <c r="AY167">
        <v>1</v>
      </c>
      <c r="AZ167">
        <v>0</v>
      </c>
      <c r="BA167">
        <v>167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CX167">
        <f>Y167*Source!I161</f>
        <v>4.0000000000000002E-4</v>
      </c>
      <c r="CY167">
        <f t="shared" si="18"/>
        <v>11.5</v>
      </c>
      <c r="CZ167">
        <f t="shared" si="19"/>
        <v>11.5</v>
      </c>
      <c r="DA167">
        <f t="shared" si="20"/>
        <v>1</v>
      </c>
      <c r="DB167">
        <v>0</v>
      </c>
    </row>
    <row r="168" spans="1:106">
      <c r="A168">
        <f>ROW(Source!A161)</f>
        <v>161</v>
      </c>
      <c r="B168">
        <v>38216760</v>
      </c>
      <c r="C168">
        <v>38220998</v>
      </c>
      <c r="D168">
        <v>36802094</v>
      </c>
      <c r="E168">
        <v>1</v>
      </c>
      <c r="F168">
        <v>1</v>
      </c>
      <c r="G168">
        <v>1</v>
      </c>
      <c r="H168">
        <v>3</v>
      </c>
      <c r="I168" t="s">
        <v>319</v>
      </c>
      <c r="J168" t="s">
        <v>320</v>
      </c>
      <c r="K168" t="s">
        <v>321</v>
      </c>
      <c r="L168">
        <v>1346</v>
      </c>
      <c r="N168">
        <v>1009</v>
      </c>
      <c r="O168" t="s">
        <v>294</v>
      </c>
      <c r="P168" t="s">
        <v>294</v>
      </c>
      <c r="Q168">
        <v>1</v>
      </c>
      <c r="W168">
        <v>0</v>
      </c>
      <c r="X168">
        <v>-1088866022</v>
      </c>
      <c r="Y168">
        <v>0.2</v>
      </c>
      <c r="AA168">
        <v>30.4</v>
      </c>
      <c r="AB168">
        <v>0</v>
      </c>
      <c r="AC168">
        <v>0</v>
      </c>
      <c r="AD168">
        <v>0</v>
      </c>
      <c r="AE168">
        <v>30.4</v>
      </c>
      <c r="AF168">
        <v>0</v>
      </c>
      <c r="AG168">
        <v>0</v>
      </c>
      <c r="AH168">
        <v>0</v>
      </c>
      <c r="AI168">
        <v>1</v>
      </c>
      <c r="AJ168">
        <v>1</v>
      </c>
      <c r="AK168">
        <v>1</v>
      </c>
      <c r="AL168">
        <v>1</v>
      </c>
      <c r="AN168">
        <v>0</v>
      </c>
      <c r="AO168">
        <v>1</v>
      </c>
      <c r="AP168">
        <v>0</v>
      </c>
      <c r="AQ168">
        <v>0</v>
      </c>
      <c r="AR168">
        <v>0</v>
      </c>
      <c r="AS168" t="s">
        <v>3</v>
      </c>
      <c r="AT168">
        <v>0.2</v>
      </c>
      <c r="AU168" t="s">
        <v>3</v>
      </c>
      <c r="AV168">
        <v>0</v>
      </c>
      <c r="AW168">
        <v>2</v>
      </c>
      <c r="AX168">
        <v>38221018</v>
      </c>
      <c r="AY168">
        <v>1</v>
      </c>
      <c r="AZ168">
        <v>0</v>
      </c>
      <c r="BA168">
        <v>168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CX168">
        <f>Y168*Source!I161</f>
        <v>4.0000000000000001E-3</v>
      </c>
      <c r="CY168">
        <f t="shared" si="18"/>
        <v>30.4</v>
      </c>
      <c r="CZ168">
        <f t="shared" si="19"/>
        <v>30.4</v>
      </c>
      <c r="DA168">
        <f t="shared" si="20"/>
        <v>1</v>
      </c>
      <c r="DB168">
        <v>0</v>
      </c>
    </row>
    <row r="169" spans="1:106">
      <c r="A169">
        <f>ROW(Source!A161)</f>
        <v>161</v>
      </c>
      <c r="B169">
        <v>38216760</v>
      </c>
      <c r="C169">
        <v>38220998</v>
      </c>
      <c r="D169">
        <v>36802106</v>
      </c>
      <c r="E169">
        <v>1</v>
      </c>
      <c r="F169">
        <v>1</v>
      </c>
      <c r="G169">
        <v>1</v>
      </c>
      <c r="H169">
        <v>3</v>
      </c>
      <c r="I169" t="s">
        <v>288</v>
      </c>
      <c r="J169" t="s">
        <v>289</v>
      </c>
      <c r="K169" t="s">
        <v>290</v>
      </c>
      <c r="L169">
        <v>1308</v>
      </c>
      <c r="N169">
        <v>1003</v>
      </c>
      <c r="O169" t="s">
        <v>20</v>
      </c>
      <c r="P169" t="s">
        <v>20</v>
      </c>
      <c r="Q169">
        <v>100</v>
      </c>
      <c r="W169">
        <v>0</v>
      </c>
      <c r="X169">
        <v>568244124</v>
      </c>
      <c r="Y169">
        <v>0.1</v>
      </c>
      <c r="AA169">
        <v>120</v>
      </c>
      <c r="AB169">
        <v>0</v>
      </c>
      <c r="AC169">
        <v>0</v>
      </c>
      <c r="AD169">
        <v>0</v>
      </c>
      <c r="AE169">
        <v>120</v>
      </c>
      <c r="AF169">
        <v>0</v>
      </c>
      <c r="AG169">
        <v>0</v>
      </c>
      <c r="AH169">
        <v>0</v>
      </c>
      <c r="AI169">
        <v>1</v>
      </c>
      <c r="AJ169">
        <v>1</v>
      </c>
      <c r="AK169">
        <v>1</v>
      </c>
      <c r="AL169">
        <v>1</v>
      </c>
      <c r="AN169">
        <v>0</v>
      </c>
      <c r="AO169">
        <v>1</v>
      </c>
      <c r="AP169">
        <v>0</v>
      </c>
      <c r="AQ169">
        <v>0</v>
      </c>
      <c r="AR169">
        <v>0</v>
      </c>
      <c r="AS169" t="s">
        <v>3</v>
      </c>
      <c r="AT169">
        <v>0.1</v>
      </c>
      <c r="AU169" t="s">
        <v>3</v>
      </c>
      <c r="AV169">
        <v>0</v>
      </c>
      <c r="AW169">
        <v>2</v>
      </c>
      <c r="AX169">
        <v>38221019</v>
      </c>
      <c r="AY169">
        <v>1</v>
      </c>
      <c r="AZ169">
        <v>0</v>
      </c>
      <c r="BA169">
        <v>169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CX169">
        <f>Y169*Source!I161</f>
        <v>2E-3</v>
      </c>
      <c r="CY169">
        <f t="shared" si="18"/>
        <v>120</v>
      </c>
      <c r="CZ169">
        <f t="shared" si="19"/>
        <v>120</v>
      </c>
      <c r="DA169">
        <f t="shared" si="20"/>
        <v>1</v>
      </c>
      <c r="DB169">
        <v>0</v>
      </c>
    </row>
    <row r="170" spans="1:106">
      <c r="A170">
        <f>ROW(Source!A161)</f>
        <v>161</v>
      </c>
      <c r="B170">
        <v>38216760</v>
      </c>
      <c r="C170">
        <v>38220998</v>
      </c>
      <c r="D170">
        <v>36805500</v>
      </c>
      <c r="E170">
        <v>1</v>
      </c>
      <c r="F170">
        <v>1</v>
      </c>
      <c r="G170">
        <v>1</v>
      </c>
      <c r="H170">
        <v>3</v>
      </c>
      <c r="I170" t="s">
        <v>325</v>
      </c>
      <c r="J170" t="s">
        <v>326</v>
      </c>
      <c r="K170" t="s">
        <v>327</v>
      </c>
      <c r="L170">
        <v>1346</v>
      </c>
      <c r="N170">
        <v>1009</v>
      </c>
      <c r="O170" t="s">
        <v>294</v>
      </c>
      <c r="P170" t="s">
        <v>294</v>
      </c>
      <c r="Q170">
        <v>1</v>
      </c>
      <c r="W170">
        <v>0</v>
      </c>
      <c r="X170">
        <v>-856710481</v>
      </c>
      <c r="Y170">
        <v>0.01</v>
      </c>
      <c r="AA170">
        <v>133.05000000000001</v>
      </c>
      <c r="AB170">
        <v>0</v>
      </c>
      <c r="AC170">
        <v>0</v>
      </c>
      <c r="AD170">
        <v>0</v>
      </c>
      <c r="AE170">
        <v>133.05000000000001</v>
      </c>
      <c r="AF170">
        <v>0</v>
      </c>
      <c r="AG170">
        <v>0</v>
      </c>
      <c r="AH170">
        <v>0</v>
      </c>
      <c r="AI170">
        <v>1</v>
      </c>
      <c r="AJ170">
        <v>1</v>
      </c>
      <c r="AK170">
        <v>1</v>
      </c>
      <c r="AL170">
        <v>1</v>
      </c>
      <c r="AN170">
        <v>0</v>
      </c>
      <c r="AO170">
        <v>1</v>
      </c>
      <c r="AP170">
        <v>0</v>
      </c>
      <c r="AQ170">
        <v>0</v>
      </c>
      <c r="AR170">
        <v>0</v>
      </c>
      <c r="AS170" t="s">
        <v>3</v>
      </c>
      <c r="AT170">
        <v>0.01</v>
      </c>
      <c r="AU170" t="s">
        <v>3</v>
      </c>
      <c r="AV170">
        <v>0</v>
      </c>
      <c r="AW170">
        <v>2</v>
      </c>
      <c r="AX170">
        <v>38221020</v>
      </c>
      <c r="AY170">
        <v>1</v>
      </c>
      <c r="AZ170">
        <v>0</v>
      </c>
      <c r="BA170">
        <v>170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  <c r="CX170">
        <f>Y170*Source!I161</f>
        <v>2.0000000000000001E-4</v>
      </c>
      <c r="CY170">
        <f t="shared" si="18"/>
        <v>133.05000000000001</v>
      </c>
      <c r="CZ170">
        <f t="shared" si="19"/>
        <v>133.05000000000001</v>
      </c>
      <c r="DA170">
        <f t="shared" si="20"/>
        <v>1</v>
      </c>
      <c r="DB170">
        <v>0</v>
      </c>
    </row>
    <row r="171" spans="1:106">
      <c r="A171">
        <f>ROW(Source!A161)</f>
        <v>161</v>
      </c>
      <c r="B171">
        <v>38216760</v>
      </c>
      <c r="C171">
        <v>38220998</v>
      </c>
      <c r="D171">
        <v>36829535</v>
      </c>
      <c r="E171">
        <v>1</v>
      </c>
      <c r="F171">
        <v>1</v>
      </c>
      <c r="G171">
        <v>1</v>
      </c>
      <c r="H171">
        <v>3</v>
      </c>
      <c r="I171" t="s">
        <v>354</v>
      </c>
      <c r="J171" t="s">
        <v>355</v>
      </c>
      <c r="K171" t="s">
        <v>356</v>
      </c>
      <c r="L171">
        <v>1346</v>
      </c>
      <c r="N171">
        <v>1009</v>
      </c>
      <c r="O171" t="s">
        <v>294</v>
      </c>
      <c r="P171" t="s">
        <v>294</v>
      </c>
      <c r="Q171">
        <v>1</v>
      </c>
      <c r="W171">
        <v>0</v>
      </c>
      <c r="X171">
        <v>1391681712</v>
      </c>
      <c r="Y171">
        <v>0.08</v>
      </c>
      <c r="AA171">
        <v>68.05</v>
      </c>
      <c r="AB171">
        <v>0</v>
      </c>
      <c r="AC171">
        <v>0</v>
      </c>
      <c r="AD171">
        <v>0</v>
      </c>
      <c r="AE171">
        <v>68.05</v>
      </c>
      <c r="AF171">
        <v>0</v>
      </c>
      <c r="AG171">
        <v>0</v>
      </c>
      <c r="AH171">
        <v>0</v>
      </c>
      <c r="AI171">
        <v>1</v>
      </c>
      <c r="AJ171">
        <v>1</v>
      </c>
      <c r="AK171">
        <v>1</v>
      </c>
      <c r="AL171">
        <v>1</v>
      </c>
      <c r="AN171">
        <v>0</v>
      </c>
      <c r="AO171">
        <v>1</v>
      </c>
      <c r="AP171">
        <v>0</v>
      </c>
      <c r="AQ171">
        <v>0</v>
      </c>
      <c r="AR171">
        <v>0</v>
      </c>
      <c r="AS171" t="s">
        <v>3</v>
      </c>
      <c r="AT171">
        <v>0.08</v>
      </c>
      <c r="AU171" t="s">
        <v>3</v>
      </c>
      <c r="AV171">
        <v>0</v>
      </c>
      <c r="AW171">
        <v>2</v>
      </c>
      <c r="AX171">
        <v>38221021</v>
      </c>
      <c r="AY171">
        <v>1</v>
      </c>
      <c r="AZ171">
        <v>0</v>
      </c>
      <c r="BA171">
        <v>171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CX171">
        <f>Y171*Source!I161</f>
        <v>1.6000000000000001E-3</v>
      </c>
      <c r="CY171">
        <f t="shared" si="18"/>
        <v>68.05</v>
      </c>
      <c r="CZ171">
        <f t="shared" si="19"/>
        <v>68.05</v>
      </c>
      <c r="DA171">
        <f t="shared" si="20"/>
        <v>1</v>
      </c>
      <c r="DB171">
        <v>0</v>
      </c>
    </row>
    <row r="172" spans="1:106">
      <c r="A172">
        <f>ROW(Source!A161)</f>
        <v>161</v>
      </c>
      <c r="B172">
        <v>38216760</v>
      </c>
      <c r="C172">
        <v>38220998</v>
      </c>
      <c r="D172">
        <v>36838473</v>
      </c>
      <c r="E172">
        <v>1</v>
      </c>
      <c r="F172">
        <v>1</v>
      </c>
      <c r="G172">
        <v>1</v>
      </c>
      <c r="H172">
        <v>3</v>
      </c>
      <c r="I172" t="s">
        <v>357</v>
      </c>
      <c r="J172" t="s">
        <v>358</v>
      </c>
      <c r="K172" t="s">
        <v>359</v>
      </c>
      <c r="L172">
        <v>1348</v>
      </c>
      <c r="N172">
        <v>1009</v>
      </c>
      <c r="O172" t="s">
        <v>150</v>
      </c>
      <c r="P172" t="s">
        <v>150</v>
      </c>
      <c r="Q172">
        <v>1000</v>
      </c>
      <c r="W172">
        <v>0</v>
      </c>
      <c r="X172">
        <v>-738198144</v>
      </c>
      <c r="Y172">
        <v>1E-4</v>
      </c>
      <c r="AA172">
        <v>70200</v>
      </c>
      <c r="AB172">
        <v>0</v>
      </c>
      <c r="AC172">
        <v>0</v>
      </c>
      <c r="AD172">
        <v>0</v>
      </c>
      <c r="AE172">
        <v>70200</v>
      </c>
      <c r="AF172">
        <v>0</v>
      </c>
      <c r="AG172">
        <v>0</v>
      </c>
      <c r="AH172">
        <v>0</v>
      </c>
      <c r="AI172">
        <v>1</v>
      </c>
      <c r="AJ172">
        <v>1</v>
      </c>
      <c r="AK172">
        <v>1</v>
      </c>
      <c r="AL172">
        <v>1</v>
      </c>
      <c r="AN172">
        <v>0</v>
      </c>
      <c r="AO172">
        <v>1</v>
      </c>
      <c r="AP172">
        <v>0</v>
      </c>
      <c r="AQ172">
        <v>0</v>
      </c>
      <c r="AR172">
        <v>0</v>
      </c>
      <c r="AS172" t="s">
        <v>3</v>
      </c>
      <c r="AT172">
        <v>1E-4</v>
      </c>
      <c r="AU172" t="s">
        <v>3</v>
      </c>
      <c r="AV172">
        <v>0</v>
      </c>
      <c r="AW172">
        <v>2</v>
      </c>
      <c r="AX172">
        <v>38221022</v>
      </c>
      <c r="AY172">
        <v>1</v>
      </c>
      <c r="AZ172">
        <v>0</v>
      </c>
      <c r="BA172">
        <v>172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  <c r="CX172">
        <f>Y172*Source!I161</f>
        <v>2.0000000000000003E-6</v>
      </c>
      <c r="CY172">
        <f t="shared" si="18"/>
        <v>70200</v>
      </c>
      <c r="CZ172">
        <f t="shared" si="19"/>
        <v>70200</v>
      </c>
      <c r="DA172">
        <f t="shared" si="20"/>
        <v>1</v>
      </c>
      <c r="DB172">
        <v>0</v>
      </c>
    </row>
    <row r="173" spans="1:106">
      <c r="A173">
        <f>ROW(Source!A161)</f>
        <v>161</v>
      </c>
      <c r="B173">
        <v>38216760</v>
      </c>
      <c r="C173">
        <v>38220998</v>
      </c>
      <c r="D173">
        <v>36870813</v>
      </c>
      <c r="E173">
        <v>1</v>
      </c>
      <c r="F173">
        <v>1</v>
      </c>
      <c r="G173">
        <v>1</v>
      </c>
      <c r="H173">
        <v>3</v>
      </c>
      <c r="I173" t="s">
        <v>360</v>
      </c>
      <c r="J173" t="s">
        <v>361</v>
      </c>
      <c r="K173" t="s">
        <v>362</v>
      </c>
      <c r="L173">
        <v>1355</v>
      </c>
      <c r="N173">
        <v>1010</v>
      </c>
      <c r="O173" t="s">
        <v>129</v>
      </c>
      <c r="P173" t="s">
        <v>129</v>
      </c>
      <c r="Q173">
        <v>100</v>
      </c>
      <c r="W173">
        <v>0</v>
      </c>
      <c r="X173">
        <v>877733957</v>
      </c>
      <c r="Y173">
        <v>1.02</v>
      </c>
      <c r="AA173">
        <v>63</v>
      </c>
      <c r="AB173">
        <v>0</v>
      </c>
      <c r="AC173">
        <v>0</v>
      </c>
      <c r="AD173">
        <v>0</v>
      </c>
      <c r="AE173">
        <v>63</v>
      </c>
      <c r="AF173">
        <v>0</v>
      </c>
      <c r="AG173">
        <v>0</v>
      </c>
      <c r="AH173">
        <v>0</v>
      </c>
      <c r="AI173">
        <v>1</v>
      </c>
      <c r="AJ173">
        <v>1</v>
      </c>
      <c r="AK173">
        <v>1</v>
      </c>
      <c r="AL173">
        <v>1</v>
      </c>
      <c r="AN173">
        <v>0</v>
      </c>
      <c r="AO173">
        <v>1</v>
      </c>
      <c r="AP173">
        <v>0</v>
      </c>
      <c r="AQ173">
        <v>0</v>
      </c>
      <c r="AR173">
        <v>0</v>
      </c>
      <c r="AS173" t="s">
        <v>3</v>
      </c>
      <c r="AT173">
        <v>1.02</v>
      </c>
      <c r="AU173" t="s">
        <v>3</v>
      </c>
      <c r="AV173">
        <v>0</v>
      </c>
      <c r="AW173">
        <v>2</v>
      </c>
      <c r="AX173">
        <v>38221023</v>
      </c>
      <c r="AY173">
        <v>1</v>
      </c>
      <c r="AZ173">
        <v>0</v>
      </c>
      <c r="BA173">
        <v>173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CX173">
        <f>Y173*Source!I161</f>
        <v>2.0400000000000001E-2</v>
      </c>
      <c r="CY173">
        <f t="shared" si="18"/>
        <v>63</v>
      </c>
      <c r="CZ173">
        <f t="shared" si="19"/>
        <v>63</v>
      </c>
      <c r="DA173">
        <f t="shared" si="20"/>
        <v>1</v>
      </c>
      <c r="DB173">
        <v>0</v>
      </c>
    </row>
    <row r="174" spans="1:106">
      <c r="A174">
        <f>ROW(Source!A161)</f>
        <v>161</v>
      </c>
      <c r="B174">
        <v>38216760</v>
      </c>
      <c r="C174">
        <v>38220998</v>
      </c>
      <c r="D174">
        <v>36799065</v>
      </c>
      <c r="E174">
        <v>17</v>
      </c>
      <c r="F174">
        <v>1</v>
      </c>
      <c r="G174">
        <v>1</v>
      </c>
      <c r="H174">
        <v>3</v>
      </c>
      <c r="I174" t="s">
        <v>308</v>
      </c>
      <c r="J174" t="s">
        <v>3</v>
      </c>
      <c r="K174" t="s">
        <v>309</v>
      </c>
      <c r="L174">
        <v>1374</v>
      </c>
      <c r="N174">
        <v>1013</v>
      </c>
      <c r="O174" t="s">
        <v>310</v>
      </c>
      <c r="P174" t="s">
        <v>310</v>
      </c>
      <c r="Q174">
        <v>1</v>
      </c>
      <c r="W174">
        <v>0</v>
      </c>
      <c r="X174">
        <v>-1731369543</v>
      </c>
      <c r="Y174">
        <v>3.33</v>
      </c>
      <c r="AA174">
        <v>1</v>
      </c>
      <c r="AB174">
        <v>0</v>
      </c>
      <c r="AC174">
        <v>0</v>
      </c>
      <c r="AD174">
        <v>0</v>
      </c>
      <c r="AE174">
        <v>1</v>
      </c>
      <c r="AF174">
        <v>0</v>
      </c>
      <c r="AG174">
        <v>0</v>
      </c>
      <c r="AH174">
        <v>0</v>
      </c>
      <c r="AI174">
        <v>1</v>
      </c>
      <c r="AJ174">
        <v>1</v>
      </c>
      <c r="AK174">
        <v>1</v>
      </c>
      <c r="AL174">
        <v>1</v>
      </c>
      <c r="AN174">
        <v>0</v>
      </c>
      <c r="AO174">
        <v>1</v>
      </c>
      <c r="AP174">
        <v>0</v>
      </c>
      <c r="AQ174">
        <v>0</v>
      </c>
      <c r="AR174">
        <v>0</v>
      </c>
      <c r="AS174" t="s">
        <v>3</v>
      </c>
      <c r="AT174">
        <v>3.33</v>
      </c>
      <c r="AU174" t="s">
        <v>3</v>
      </c>
      <c r="AV174">
        <v>0</v>
      </c>
      <c r="AW174">
        <v>2</v>
      </c>
      <c r="AX174">
        <v>38221024</v>
      </c>
      <c r="AY174">
        <v>1</v>
      </c>
      <c r="AZ174">
        <v>0</v>
      </c>
      <c r="BA174">
        <v>174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CX174">
        <f>Y174*Source!I161</f>
        <v>6.6600000000000006E-2</v>
      </c>
      <c r="CY174">
        <f t="shared" si="18"/>
        <v>1</v>
      </c>
      <c r="CZ174">
        <f t="shared" si="19"/>
        <v>1</v>
      </c>
      <c r="DA174">
        <f t="shared" si="20"/>
        <v>1</v>
      </c>
      <c r="DB174">
        <v>0</v>
      </c>
    </row>
    <row r="175" spans="1:106">
      <c r="A175">
        <f>ROW(Source!A162)</f>
        <v>162</v>
      </c>
      <c r="B175">
        <v>38216760</v>
      </c>
      <c r="C175">
        <v>38221025</v>
      </c>
      <c r="D175">
        <v>37080781</v>
      </c>
      <c r="E175">
        <v>1</v>
      </c>
      <c r="F175">
        <v>1</v>
      </c>
      <c r="G175">
        <v>1</v>
      </c>
      <c r="H175">
        <v>1</v>
      </c>
      <c r="I175" t="s">
        <v>337</v>
      </c>
      <c r="J175" t="s">
        <v>3</v>
      </c>
      <c r="K175" t="s">
        <v>338</v>
      </c>
      <c r="L175">
        <v>1191</v>
      </c>
      <c r="N175">
        <v>1013</v>
      </c>
      <c r="O175" t="s">
        <v>275</v>
      </c>
      <c r="P175" t="s">
        <v>275</v>
      </c>
      <c r="Q175">
        <v>1</v>
      </c>
      <c r="W175">
        <v>0</v>
      </c>
      <c r="X175">
        <v>912892513</v>
      </c>
      <c r="Y175">
        <v>34.700000000000003</v>
      </c>
      <c r="AA175">
        <v>0</v>
      </c>
      <c r="AB175">
        <v>0</v>
      </c>
      <c r="AC175">
        <v>0</v>
      </c>
      <c r="AD175">
        <v>9.92</v>
      </c>
      <c r="AE175">
        <v>0</v>
      </c>
      <c r="AF175">
        <v>0</v>
      </c>
      <c r="AG175">
        <v>0</v>
      </c>
      <c r="AH175">
        <v>9.92</v>
      </c>
      <c r="AI175">
        <v>1</v>
      </c>
      <c r="AJ175">
        <v>1</v>
      </c>
      <c r="AK175">
        <v>1</v>
      </c>
      <c r="AL175">
        <v>1</v>
      </c>
      <c r="AN175">
        <v>0</v>
      </c>
      <c r="AO175">
        <v>1</v>
      </c>
      <c r="AP175">
        <v>0</v>
      </c>
      <c r="AQ175">
        <v>0</v>
      </c>
      <c r="AR175">
        <v>0</v>
      </c>
      <c r="AS175" t="s">
        <v>3</v>
      </c>
      <c r="AT175">
        <v>34.700000000000003</v>
      </c>
      <c r="AU175" t="s">
        <v>3</v>
      </c>
      <c r="AV175">
        <v>1</v>
      </c>
      <c r="AW175">
        <v>2</v>
      </c>
      <c r="AX175">
        <v>38221040</v>
      </c>
      <c r="AY175">
        <v>1</v>
      </c>
      <c r="AZ175">
        <v>0</v>
      </c>
      <c r="BA175">
        <v>175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CX175">
        <f>Y175*Source!I162</f>
        <v>1.0410000000000001</v>
      </c>
      <c r="CY175">
        <f>AD175</f>
        <v>9.92</v>
      </c>
      <c r="CZ175">
        <f>AH175</f>
        <v>9.92</v>
      </c>
      <c r="DA175">
        <f>AL175</f>
        <v>1</v>
      </c>
      <c r="DB175">
        <v>0</v>
      </c>
    </row>
    <row r="176" spans="1:106">
      <c r="A176">
        <f>ROW(Source!A162)</f>
        <v>162</v>
      </c>
      <c r="B176">
        <v>38216760</v>
      </c>
      <c r="C176">
        <v>38221025</v>
      </c>
      <c r="D176">
        <v>37064876</v>
      </c>
      <c r="E176">
        <v>1</v>
      </c>
      <c r="F176">
        <v>1</v>
      </c>
      <c r="G176">
        <v>1</v>
      </c>
      <c r="H176">
        <v>1</v>
      </c>
      <c r="I176" t="s">
        <v>276</v>
      </c>
      <c r="J176" t="s">
        <v>3</v>
      </c>
      <c r="K176" t="s">
        <v>277</v>
      </c>
      <c r="L176">
        <v>1191</v>
      </c>
      <c r="N176">
        <v>1013</v>
      </c>
      <c r="O176" t="s">
        <v>275</v>
      </c>
      <c r="P176" t="s">
        <v>275</v>
      </c>
      <c r="Q176">
        <v>1</v>
      </c>
      <c r="W176">
        <v>0</v>
      </c>
      <c r="X176">
        <v>-1417349443</v>
      </c>
      <c r="Y176">
        <v>0.02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1</v>
      </c>
      <c r="AJ176">
        <v>1</v>
      </c>
      <c r="AK176">
        <v>1</v>
      </c>
      <c r="AL176">
        <v>1</v>
      </c>
      <c r="AN176">
        <v>0</v>
      </c>
      <c r="AO176">
        <v>1</v>
      </c>
      <c r="AP176">
        <v>0</v>
      </c>
      <c r="AQ176">
        <v>0</v>
      </c>
      <c r="AR176">
        <v>0</v>
      </c>
      <c r="AS176" t="s">
        <v>3</v>
      </c>
      <c r="AT176">
        <v>0.02</v>
      </c>
      <c r="AU176" t="s">
        <v>3</v>
      </c>
      <c r="AV176">
        <v>2</v>
      </c>
      <c r="AW176">
        <v>2</v>
      </c>
      <c r="AX176">
        <v>38221041</v>
      </c>
      <c r="AY176">
        <v>1</v>
      </c>
      <c r="AZ176">
        <v>0</v>
      </c>
      <c r="BA176">
        <v>176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CX176">
        <f>Y176*Source!I162</f>
        <v>5.9999999999999995E-4</v>
      </c>
      <c r="CY176">
        <f>AD176</f>
        <v>0</v>
      </c>
      <c r="CZ176">
        <f>AH176</f>
        <v>0</v>
      </c>
      <c r="DA176">
        <f>AL176</f>
        <v>1</v>
      </c>
      <c r="DB176">
        <v>0</v>
      </c>
    </row>
    <row r="177" spans="1:106">
      <c r="A177">
        <f>ROW(Source!A162)</f>
        <v>162</v>
      </c>
      <c r="B177">
        <v>38216760</v>
      </c>
      <c r="C177">
        <v>38221025</v>
      </c>
      <c r="D177">
        <v>36882159</v>
      </c>
      <c r="E177">
        <v>1</v>
      </c>
      <c r="F177">
        <v>1</v>
      </c>
      <c r="G177">
        <v>1</v>
      </c>
      <c r="H177">
        <v>2</v>
      </c>
      <c r="I177" t="s">
        <v>278</v>
      </c>
      <c r="J177" t="s">
        <v>279</v>
      </c>
      <c r="K177" t="s">
        <v>280</v>
      </c>
      <c r="L177">
        <v>1368</v>
      </c>
      <c r="N177">
        <v>1011</v>
      </c>
      <c r="O177" t="s">
        <v>281</v>
      </c>
      <c r="P177" t="s">
        <v>281</v>
      </c>
      <c r="Q177">
        <v>1</v>
      </c>
      <c r="W177">
        <v>0</v>
      </c>
      <c r="X177">
        <v>-1718674368</v>
      </c>
      <c r="Y177">
        <v>0.01</v>
      </c>
      <c r="AA177">
        <v>0</v>
      </c>
      <c r="AB177">
        <v>111.99</v>
      </c>
      <c r="AC177">
        <v>13.5</v>
      </c>
      <c r="AD177">
        <v>0</v>
      </c>
      <c r="AE177">
        <v>0</v>
      </c>
      <c r="AF177">
        <v>111.99</v>
      </c>
      <c r="AG177">
        <v>13.5</v>
      </c>
      <c r="AH177">
        <v>0</v>
      </c>
      <c r="AI177">
        <v>1</v>
      </c>
      <c r="AJ177">
        <v>1</v>
      </c>
      <c r="AK177">
        <v>1</v>
      </c>
      <c r="AL177">
        <v>1</v>
      </c>
      <c r="AN177">
        <v>0</v>
      </c>
      <c r="AO177">
        <v>1</v>
      </c>
      <c r="AP177">
        <v>0</v>
      </c>
      <c r="AQ177">
        <v>0</v>
      </c>
      <c r="AR177">
        <v>0</v>
      </c>
      <c r="AS177" t="s">
        <v>3</v>
      </c>
      <c r="AT177">
        <v>0.01</v>
      </c>
      <c r="AU177" t="s">
        <v>3</v>
      </c>
      <c r="AV177">
        <v>0</v>
      </c>
      <c r="AW177">
        <v>2</v>
      </c>
      <c r="AX177">
        <v>38221042</v>
      </c>
      <c r="AY177">
        <v>1</v>
      </c>
      <c r="AZ177">
        <v>0</v>
      </c>
      <c r="BA177">
        <v>177</v>
      </c>
      <c r="BB177">
        <v>0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  <c r="CX177">
        <f>Y177*Source!I162</f>
        <v>2.9999999999999997E-4</v>
      </c>
      <c r="CY177">
        <f>AB177</f>
        <v>111.99</v>
      </c>
      <c r="CZ177">
        <f>AF177</f>
        <v>111.99</v>
      </c>
      <c r="DA177">
        <f>AJ177</f>
        <v>1</v>
      </c>
      <c r="DB177">
        <v>0</v>
      </c>
    </row>
    <row r="178" spans="1:106">
      <c r="A178">
        <f>ROW(Source!A162)</f>
        <v>162</v>
      </c>
      <c r="B178">
        <v>38216760</v>
      </c>
      <c r="C178">
        <v>38221025</v>
      </c>
      <c r="D178">
        <v>36883554</v>
      </c>
      <c r="E178">
        <v>1</v>
      </c>
      <c r="F178">
        <v>1</v>
      </c>
      <c r="G178">
        <v>1</v>
      </c>
      <c r="H178">
        <v>2</v>
      </c>
      <c r="I178" t="s">
        <v>282</v>
      </c>
      <c r="J178" t="s">
        <v>283</v>
      </c>
      <c r="K178" t="s">
        <v>284</v>
      </c>
      <c r="L178">
        <v>1368</v>
      </c>
      <c r="N178">
        <v>1011</v>
      </c>
      <c r="O178" t="s">
        <v>281</v>
      </c>
      <c r="P178" t="s">
        <v>281</v>
      </c>
      <c r="Q178">
        <v>1</v>
      </c>
      <c r="W178">
        <v>0</v>
      </c>
      <c r="X178">
        <v>1372534845</v>
      </c>
      <c r="Y178">
        <v>0.01</v>
      </c>
      <c r="AA178">
        <v>0</v>
      </c>
      <c r="AB178">
        <v>65.709999999999994</v>
      </c>
      <c r="AC178">
        <v>11.6</v>
      </c>
      <c r="AD178">
        <v>0</v>
      </c>
      <c r="AE178">
        <v>0</v>
      </c>
      <c r="AF178">
        <v>65.709999999999994</v>
      </c>
      <c r="AG178">
        <v>11.6</v>
      </c>
      <c r="AH178">
        <v>0</v>
      </c>
      <c r="AI178">
        <v>1</v>
      </c>
      <c r="AJ178">
        <v>1</v>
      </c>
      <c r="AK178">
        <v>1</v>
      </c>
      <c r="AL178">
        <v>1</v>
      </c>
      <c r="AN178">
        <v>0</v>
      </c>
      <c r="AO178">
        <v>1</v>
      </c>
      <c r="AP178">
        <v>0</v>
      </c>
      <c r="AQ178">
        <v>0</v>
      </c>
      <c r="AR178">
        <v>0</v>
      </c>
      <c r="AS178" t="s">
        <v>3</v>
      </c>
      <c r="AT178">
        <v>0.01</v>
      </c>
      <c r="AU178" t="s">
        <v>3</v>
      </c>
      <c r="AV178">
        <v>0</v>
      </c>
      <c r="AW178">
        <v>2</v>
      </c>
      <c r="AX178">
        <v>38221043</v>
      </c>
      <c r="AY178">
        <v>1</v>
      </c>
      <c r="AZ178">
        <v>0</v>
      </c>
      <c r="BA178">
        <v>178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CX178">
        <f>Y178*Source!I162</f>
        <v>2.9999999999999997E-4</v>
      </c>
      <c r="CY178">
        <f>AB178</f>
        <v>65.709999999999994</v>
      </c>
      <c r="CZ178">
        <f>AF178</f>
        <v>65.709999999999994</v>
      </c>
      <c r="DA178">
        <f>AJ178</f>
        <v>1</v>
      </c>
      <c r="DB178">
        <v>0</v>
      </c>
    </row>
    <row r="179" spans="1:106">
      <c r="A179">
        <f>ROW(Source!A162)</f>
        <v>162</v>
      </c>
      <c r="B179">
        <v>38216760</v>
      </c>
      <c r="C179">
        <v>38221025</v>
      </c>
      <c r="D179">
        <v>36884526</v>
      </c>
      <c r="E179">
        <v>1</v>
      </c>
      <c r="F179">
        <v>1</v>
      </c>
      <c r="G179">
        <v>1</v>
      </c>
      <c r="H179">
        <v>2</v>
      </c>
      <c r="I179" t="s">
        <v>363</v>
      </c>
      <c r="J179" t="s">
        <v>364</v>
      </c>
      <c r="K179" t="s">
        <v>365</v>
      </c>
      <c r="L179">
        <v>1368</v>
      </c>
      <c r="N179">
        <v>1011</v>
      </c>
      <c r="O179" t="s">
        <v>281</v>
      </c>
      <c r="P179" t="s">
        <v>281</v>
      </c>
      <c r="Q179">
        <v>1</v>
      </c>
      <c r="W179">
        <v>0</v>
      </c>
      <c r="X179">
        <v>-995250510</v>
      </c>
      <c r="Y179">
        <v>12.2</v>
      </c>
      <c r="AA179">
        <v>0</v>
      </c>
      <c r="AB179">
        <v>1.1100000000000001</v>
      </c>
      <c r="AC179">
        <v>0</v>
      </c>
      <c r="AD179">
        <v>0</v>
      </c>
      <c r="AE179">
        <v>0</v>
      </c>
      <c r="AF179">
        <v>1.1100000000000001</v>
      </c>
      <c r="AG179">
        <v>0</v>
      </c>
      <c r="AH179">
        <v>0</v>
      </c>
      <c r="AI179">
        <v>1</v>
      </c>
      <c r="AJ179">
        <v>1</v>
      </c>
      <c r="AK179">
        <v>1</v>
      </c>
      <c r="AL179">
        <v>1</v>
      </c>
      <c r="AN179">
        <v>0</v>
      </c>
      <c r="AO179">
        <v>1</v>
      </c>
      <c r="AP179">
        <v>0</v>
      </c>
      <c r="AQ179">
        <v>0</v>
      </c>
      <c r="AR179">
        <v>0</v>
      </c>
      <c r="AS179" t="s">
        <v>3</v>
      </c>
      <c r="AT179">
        <v>12.2</v>
      </c>
      <c r="AU179" t="s">
        <v>3</v>
      </c>
      <c r="AV179">
        <v>0</v>
      </c>
      <c r="AW179">
        <v>2</v>
      </c>
      <c r="AX179">
        <v>38221044</v>
      </c>
      <c r="AY179">
        <v>1</v>
      </c>
      <c r="AZ179">
        <v>0</v>
      </c>
      <c r="BA179">
        <v>179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  <c r="CX179">
        <f>Y179*Source!I162</f>
        <v>0.36599999999999999</v>
      </c>
      <c r="CY179">
        <f>AB179</f>
        <v>1.1100000000000001</v>
      </c>
      <c r="CZ179">
        <f>AF179</f>
        <v>1.1100000000000001</v>
      </c>
      <c r="DA179">
        <f>AJ179</f>
        <v>1</v>
      </c>
      <c r="DB179">
        <v>0</v>
      </c>
    </row>
    <row r="180" spans="1:106">
      <c r="A180">
        <f>ROW(Source!A162)</f>
        <v>162</v>
      </c>
      <c r="B180">
        <v>38216760</v>
      </c>
      <c r="C180">
        <v>38221025</v>
      </c>
      <c r="D180">
        <v>36800043</v>
      </c>
      <c r="E180">
        <v>1</v>
      </c>
      <c r="F180">
        <v>1</v>
      </c>
      <c r="G180">
        <v>1</v>
      </c>
      <c r="H180">
        <v>3</v>
      </c>
      <c r="I180" t="s">
        <v>313</v>
      </c>
      <c r="J180" t="s">
        <v>314</v>
      </c>
      <c r="K180" t="s">
        <v>315</v>
      </c>
      <c r="L180">
        <v>1346</v>
      </c>
      <c r="N180">
        <v>1009</v>
      </c>
      <c r="O180" t="s">
        <v>294</v>
      </c>
      <c r="P180" t="s">
        <v>294</v>
      </c>
      <c r="Q180">
        <v>1</v>
      </c>
      <c r="W180">
        <v>0</v>
      </c>
      <c r="X180">
        <v>618806536</v>
      </c>
      <c r="Y180">
        <v>0.1</v>
      </c>
      <c r="AA180">
        <v>44.97</v>
      </c>
      <c r="AB180">
        <v>0</v>
      </c>
      <c r="AC180">
        <v>0</v>
      </c>
      <c r="AD180">
        <v>0</v>
      </c>
      <c r="AE180">
        <v>44.97</v>
      </c>
      <c r="AF180">
        <v>0</v>
      </c>
      <c r="AG180">
        <v>0</v>
      </c>
      <c r="AH180">
        <v>0</v>
      </c>
      <c r="AI180">
        <v>1</v>
      </c>
      <c r="AJ180">
        <v>1</v>
      </c>
      <c r="AK180">
        <v>1</v>
      </c>
      <c r="AL180">
        <v>1</v>
      </c>
      <c r="AN180">
        <v>0</v>
      </c>
      <c r="AO180">
        <v>1</v>
      </c>
      <c r="AP180">
        <v>0</v>
      </c>
      <c r="AQ180">
        <v>0</v>
      </c>
      <c r="AR180">
        <v>0</v>
      </c>
      <c r="AS180" t="s">
        <v>3</v>
      </c>
      <c r="AT180">
        <v>0.1</v>
      </c>
      <c r="AU180" t="s">
        <v>3</v>
      </c>
      <c r="AV180">
        <v>0</v>
      </c>
      <c r="AW180">
        <v>2</v>
      </c>
      <c r="AX180">
        <v>38221045</v>
      </c>
      <c r="AY180">
        <v>1</v>
      </c>
      <c r="AZ180">
        <v>0</v>
      </c>
      <c r="BA180">
        <v>180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CX180">
        <f>Y180*Source!I162</f>
        <v>3.0000000000000001E-3</v>
      </c>
      <c r="CY180">
        <f t="shared" ref="CY180:CY188" si="21">AA180</f>
        <v>44.97</v>
      </c>
      <c r="CZ180">
        <f t="shared" ref="CZ180:CZ188" si="22">AE180</f>
        <v>44.97</v>
      </c>
      <c r="DA180">
        <f t="shared" ref="DA180:DA188" si="23">AI180</f>
        <v>1</v>
      </c>
      <c r="DB180">
        <v>0</v>
      </c>
    </row>
    <row r="181" spans="1:106">
      <c r="A181">
        <f>ROW(Source!A162)</f>
        <v>162</v>
      </c>
      <c r="B181">
        <v>38216760</v>
      </c>
      <c r="C181">
        <v>38221025</v>
      </c>
      <c r="D181">
        <v>36801775</v>
      </c>
      <c r="E181">
        <v>1</v>
      </c>
      <c r="F181">
        <v>1</v>
      </c>
      <c r="G181">
        <v>1</v>
      </c>
      <c r="H181">
        <v>3</v>
      </c>
      <c r="I181" t="s">
        <v>316</v>
      </c>
      <c r="J181" t="s">
        <v>317</v>
      </c>
      <c r="K181" t="s">
        <v>318</v>
      </c>
      <c r="L181">
        <v>1346</v>
      </c>
      <c r="N181">
        <v>1009</v>
      </c>
      <c r="O181" t="s">
        <v>294</v>
      </c>
      <c r="P181" t="s">
        <v>294</v>
      </c>
      <c r="Q181">
        <v>1</v>
      </c>
      <c r="W181">
        <v>0</v>
      </c>
      <c r="X181">
        <v>56922527</v>
      </c>
      <c r="Y181">
        <v>0.05</v>
      </c>
      <c r="AA181">
        <v>11.5</v>
      </c>
      <c r="AB181">
        <v>0</v>
      </c>
      <c r="AC181">
        <v>0</v>
      </c>
      <c r="AD181">
        <v>0</v>
      </c>
      <c r="AE181">
        <v>11.5</v>
      </c>
      <c r="AF181">
        <v>0</v>
      </c>
      <c r="AG181">
        <v>0</v>
      </c>
      <c r="AH181">
        <v>0</v>
      </c>
      <c r="AI181">
        <v>1</v>
      </c>
      <c r="AJ181">
        <v>1</v>
      </c>
      <c r="AK181">
        <v>1</v>
      </c>
      <c r="AL181">
        <v>1</v>
      </c>
      <c r="AN181">
        <v>0</v>
      </c>
      <c r="AO181">
        <v>1</v>
      </c>
      <c r="AP181">
        <v>0</v>
      </c>
      <c r="AQ181">
        <v>0</v>
      </c>
      <c r="AR181">
        <v>0</v>
      </c>
      <c r="AS181" t="s">
        <v>3</v>
      </c>
      <c r="AT181">
        <v>0.05</v>
      </c>
      <c r="AU181" t="s">
        <v>3</v>
      </c>
      <c r="AV181">
        <v>0</v>
      </c>
      <c r="AW181">
        <v>2</v>
      </c>
      <c r="AX181">
        <v>38221046</v>
      </c>
      <c r="AY181">
        <v>1</v>
      </c>
      <c r="AZ181">
        <v>0</v>
      </c>
      <c r="BA181">
        <v>181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CX181">
        <f>Y181*Source!I162</f>
        <v>1.5E-3</v>
      </c>
      <c r="CY181">
        <f t="shared" si="21"/>
        <v>11.5</v>
      </c>
      <c r="CZ181">
        <f t="shared" si="22"/>
        <v>11.5</v>
      </c>
      <c r="DA181">
        <f t="shared" si="23"/>
        <v>1</v>
      </c>
      <c r="DB181">
        <v>0</v>
      </c>
    </row>
    <row r="182" spans="1:106">
      <c r="A182">
        <f>ROW(Source!A162)</f>
        <v>162</v>
      </c>
      <c r="B182">
        <v>38216760</v>
      </c>
      <c r="C182">
        <v>38221025</v>
      </c>
      <c r="D182">
        <v>36802094</v>
      </c>
      <c r="E182">
        <v>1</v>
      </c>
      <c r="F182">
        <v>1</v>
      </c>
      <c r="G182">
        <v>1</v>
      </c>
      <c r="H182">
        <v>3</v>
      </c>
      <c r="I182" t="s">
        <v>319</v>
      </c>
      <c r="J182" t="s">
        <v>320</v>
      </c>
      <c r="K182" t="s">
        <v>321</v>
      </c>
      <c r="L182">
        <v>1346</v>
      </c>
      <c r="N182">
        <v>1009</v>
      </c>
      <c r="O182" t="s">
        <v>294</v>
      </c>
      <c r="P182" t="s">
        <v>294</v>
      </c>
      <c r="Q182">
        <v>1</v>
      </c>
      <c r="W182">
        <v>0</v>
      </c>
      <c r="X182">
        <v>-1088866022</v>
      </c>
      <c r="Y182">
        <v>0.4</v>
      </c>
      <c r="AA182">
        <v>30.4</v>
      </c>
      <c r="AB182">
        <v>0</v>
      </c>
      <c r="AC182">
        <v>0</v>
      </c>
      <c r="AD182">
        <v>0</v>
      </c>
      <c r="AE182">
        <v>30.4</v>
      </c>
      <c r="AF182">
        <v>0</v>
      </c>
      <c r="AG182">
        <v>0</v>
      </c>
      <c r="AH182">
        <v>0</v>
      </c>
      <c r="AI182">
        <v>1</v>
      </c>
      <c r="AJ182">
        <v>1</v>
      </c>
      <c r="AK182">
        <v>1</v>
      </c>
      <c r="AL182">
        <v>1</v>
      </c>
      <c r="AN182">
        <v>0</v>
      </c>
      <c r="AO182">
        <v>1</v>
      </c>
      <c r="AP182">
        <v>0</v>
      </c>
      <c r="AQ182">
        <v>0</v>
      </c>
      <c r="AR182">
        <v>0</v>
      </c>
      <c r="AS182" t="s">
        <v>3</v>
      </c>
      <c r="AT182">
        <v>0.4</v>
      </c>
      <c r="AU182" t="s">
        <v>3</v>
      </c>
      <c r="AV182">
        <v>0</v>
      </c>
      <c r="AW182">
        <v>2</v>
      </c>
      <c r="AX182">
        <v>38221047</v>
      </c>
      <c r="AY182">
        <v>1</v>
      </c>
      <c r="AZ182">
        <v>0</v>
      </c>
      <c r="BA182">
        <v>182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CX182">
        <f>Y182*Source!I162</f>
        <v>1.2E-2</v>
      </c>
      <c r="CY182">
        <f t="shared" si="21"/>
        <v>30.4</v>
      </c>
      <c r="CZ182">
        <f t="shared" si="22"/>
        <v>30.4</v>
      </c>
      <c r="DA182">
        <f t="shared" si="23"/>
        <v>1</v>
      </c>
      <c r="DB182">
        <v>0</v>
      </c>
    </row>
    <row r="183" spans="1:106">
      <c r="A183">
        <f>ROW(Source!A162)</f>
        <v>162</v>
      </c>
      <c r="B183">
        <v>38216760</v>
      </c>
      <c r="C183">
        <v>38221025</v>
      </c>
      <c r="D183">
        <v>36802106</v>
      </c>
      <c r="E183">
        <v>1</v>
      </c>
      <c r="F183">
        <v>1</v>
      </c>
      <c r="G183">
        <v>1</v>
      </c>
      <c r="H183">
        <v>3</v>
      </c>
      <c r="I183" t="s">
        <v>288</v>
      </c>
      <c r="J183" t="s">
        <v>289</v>
      </c>
      <c r="K183" t="s">
        <v>290</v>
      </c>
      <c r="L183">
        <v>1308</v>
      </c>
      <c r="N183">
        <v>1003</v>
      </c>
      <c r="O183" t="s">
        <v>20</v>
      </c>
      <c r="P183" t="s">
        <v>20</v>
      </c>
      <c r="Q183">
        <v>100</v>
      </c>
      <c r="W183">
        <v>0</v>
      </c>
      <c r="X183">
        <v>568244124</v>
      </c>
      <c r="Y183">
        <v>0.1</v>
      </c>
      <c r="AA183">
        <v>120</v>
      </c>
      <c r="AB183">
        <v>0</v>
      </c>
      <c r="AC183">
        <v>0</v>
      </c>
      <c r="AD183">
        <v>0</v>
      </c>
      <c r="AE183">
        <v>120</v>
      </c>
      <c r="AF183">
        <v>0</v>
      </c>
      <c r="AG183">
        <v>0</v>
      </c>
      <c r="AH183">
        <v>0</v>
      </c>
      <c r="AI183">
        <v>1</v>
      </c>
      <c r="AJ183">
        <v>1</v>
      </c>
      <c r="AK183">
        <v>1</v>
      </c>
      <c r="AL183">
        <v>1</v>
      </c>
      <c r="AN183">
        <v>0</v>
      </c>
      <c r="AO183">
        <v>1</v>
      </c>
      <c r="AP183">
        <v>0</v>
      </c>
      <c r="AQ183">
        <v>0</v>
      </c>
      <c r="AR183">
        <v>0</v>
      </c>
      <c r="AS183" t="s">
        <v>3</v>
      </c>
      <c r="AT183">
        <v>0.1</v>
      </c>
      <c r="AU183" t="s">
        <v>3</v>
      </c>
      <c r="AV183">
        <v>0</v>
      </c>
      <c r="AW183">
        <v>2</v>
      </c>
      <c r="AX183">
        <v>38221048</v>
      </c>
      <c r="AY183">
        <v>1</v>
      </c>
      <c r="AZ183">
        <v>0</v>
      </c>
      <c r="BA183">
        <v>183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  <c r="CX183">
        <f>Y183*Source!I162</f>
        <v>3.0000000000000001E-3</v>
      </c>
      <c r="CY183">
        <f t="shared" si="21"/>
        <v>120</v>
      </c>
      <c r="CZ183">
        <f t="shared" si="22"/>
        <v>120</v>
      </c>
      <c r="DA183">
        <f t="shared" si="23"/>
        <v>1</v>
      </c>
      <c r="DB183">
        <v>0</v>
      </c>
    </row>
    <row r="184" spans="1:106">
      <c r="A184">
        <f>ROW(Source!A162)</f>
        <v>162</v>
      </c>
      <c r="B184">
        <v>38216760</v>
      </c>
      <c r="C184">
        <v>38221025</v>
      </c>
      <c r="D184">
        <v>36804448</v>
      </c>
      <c r="E184">
        <v>1</v>
      </c>
      <c r="F184">
        <v>1</v>
      </c>
      <c r="G184">
        <v>1</v>
      </c>
      <c r="H184">
        <v>3</v>
      </c>
      <c r="I184" t="s">
        <v>322</v>
      </c>
      <c r="J184" t="s">
        <v>323</v>
      </c>
      <c r="K184" t="s">
        <v>324</v>
      </c>
      <c r="L184">
        <v>1346</v>
      </c>
      <c r="N184">
        <v>1009</v>
      </c>
      <c r="O184" t="s">
        <v>294</v>
      </c>
      <c r="P184" t="s">
        <v>294</v>
      </c>
      <c r="Q184">
        <v>1</v>
      </c>
      <c r="W184">
        <v>0</v>
      </c>
      <c r="X184">
        <v>103900845</v>
      </c>
      <c r="Y184">
        <v>1.24</v>
      </c>
      <c r="AA184">
        <v>9.0399999999999991</v>
      </c>
      <c r="AB184">
        <v>0</v>
      </c>
      <c r="AC184">
        <v>0</v>
      </c>
      <c r="AD184">
        <v>0</v>
      </c>
      <c r="AE184">
        <v>9.0399999999999991</v>
      </c>
      <c r="AF184">
        <v>0</v>
      </c>
      <c r="AG184">
        <v>0</v>
      </c>
      <c r="AH184">
        <v>0</v>
      </c>
      <c r="AI184">
        <v>1</v>
      </c>
      <c r="AJ184">
        <v>1</v>
      </c>
      <c r="AK184">
        <v>1</v>
      </c>
      <c r="AL184">
        <v>1</v>
      </c>
      <c r="AN184">
        <v>0</v>
      </c>
      <c r="AO184">
        <v>1</v>
      </c>
      <c r="AP184">
        <v>0</v>
      </c>
      <c r="AQ184">
        <v>0</v>
      </c>
      <c r="AR184">
        <v>0</v>
      </c>
      <c r="AS184" t="s">
        <v>3</v>
      </c>
      <c r="AT184">
        <v>1.24</v>
      </c>
      <c r="AU184" t="s">
        <v>3</v>
      </c>
      <c r="AV184">
        <v>0</v>
      </c>
      <c r="AW184">
        <v>2</v>
      </c>
      <c r="AX184">
        <v>38221049</v>
      </c>
      <c r="AY184">
        <v>1</v>
      </c>
      <c r="AZ184">
        <v>0</v>
      </c>
      <c r="BA184">
        <v>184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CX184">
        <f>Y184*Source!I162</f>
        <v>3.7199999999999997E-2</v>
      </c>
      <c r="CY184">
        <f t="shared" si="21"/>
        <v>9.0399999999999991</v>
      </c>
      <c r="CZ184">
        <f t="shared" si="22"/>
        <v>9.0399999999999991</v>
      </c>
      <c r="DA184">
        <f t="shared" si="23"/>
        <v>1</v>
      </c>
      <c r="DB184">
        <v>0</v>
      </c>
    </row>
    <row r="185" spans="1:106">
      <c r="A185">
        <f>ROW(Source!A162)</f>
        <v>162</v>
      </c>
      <c r="B185">
        <v>38216760</v>
      </c>
      <c r="C185">
        <v>38221025</v>
      </c>
      <c r="D185">
        <v>36805500</v>
      </c>
      <c r="E185">
        <v>1</v>
      </c>
      <c r="F185">
        <v>1</v>
      </c>
      <c r="G185">
        <v>1</v>
      </c>
      <c r="H185">
        <v>3</v>
      </c>
      <c r="I185" t="s">
        <v>325</v>
      </c>
      <c r="J185" t="s">
        <v>326</v>
      </c>
      <c r="K185" t="s">
        <v>327</v>
      </c>
      <c r="L185">
        <v>1346</v>
      </c>
      <c r="N185">
        <v>1009</v>
      </c>
      <c r="O185" t="s">
        <v>294</v>
      </c>
      <c r="P185" t="s">
        <v>294</v>
      </c>
      <c r="Q185">
        <v>1</v>
      </c>
      <c r="W185">
        <v>0</v>
      </c>
      <c r="X185">
        <v>-856710481</v>
      </c>
      <c r="Y185">
        <v>0.02</v>
      </c>
      <c r="AA185">
        <v>133.05000000000001</v>
      </c>
      <c r="AB185">
        <v>0</v>
      </c>
      <c r="AC185">
        <v>0</v>
      </c>
      <c r="AD185">
        <v>0</v>
      </c>
      <c r="AE185">
        <v>133.05000000000001</v>
      </c>
      <c r="AF185">
        <v>0</v>
      </c>
      <c r="AG185">
        <v>0</v>
      </c>
      <c r="AH185">
        <v>0</v>
      </c>
      <c r="AI185">
        <v>1</v>
      </c>
      <c r="AJ185">
        <v>1</v>
      </c>
      <c r="AK185">
        <v>1</v>
      </c>
      <c r="AL185">
        <v>1</v>
      </c>
      <c r="AN185">
        <v>0</v>
      </c>
      <c r="AO185">
        <v>1</v>
      </c>
      <c r="AP185">
        <v>0</v>
      </c>
      <c r="AQ185">
        <v>0</v>
      </c>
      <c r="AR185">
        <v>0</v>
      </c>
      <c r="AS185" t="s">
        <v>3</v>
      </c>
      <c r="AT185">
        <v>0.02</v>
      </c>
      <c r="AU185" t="s">
        <v>3</v>
      </c>
      <c r="AV185">
        <v>0</v>
      </c>
      <c r="AW185">
        <v>2</v>
      </c>
      <c r="AX185">
        <v>38221050</v>
      </c>
      <c r="AY185">
        <v>1</v>
      </c>
      <c r="AZ185">
        <v>0</v>
      </c>
      <c r="BA185">
        <v>185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  <c r="CX185">
        <f>Y185*Source!I162</f>
        <v>5.9999999999999995E-4</v>
      </c>
      <c r="CY185">
        <f t="shared" si="21"/>
        <v>133.05000000000001</v>
      </c>
      <c r="CZ185">
        <f t="shared" si="22"/>
        <v>133.05000000000001</v>
      </c>
      <c r="DA185">
        <f t="shared" si="23"/>
        <v>1</v>
      </c>
      <c r="DB185">
        <v>0</v>
      </c>
    </row>
    <row r="186" spans="1:106">
      <c r="A186">
        <f>ROW(Source!A162)</f>
        <v>162</v>
      </c>
      <c r="B186">
        <v>38216760</v>
      </c>
      <c r="C186">
        <v>38221025</v>
      </c>
      <c r="D186">
        <v>36838473</v>
      </c>
      <c r="E186">
        <v>1</v>
      </c>
      <c r="F186">
        <v>1</v>
      </c>
      <c r="G186">
        <v>1</v>
      </c>
      <c r="H186">
        <v>3</v>
      </c>
      <c r="I186" t="s">
        <v>357</v>
      </c>
      <c r="J186" t="s">
        <v>358</v>
      </c>
      <c r="K186" t="s">
        <v>359</v>
      </c>
      <c r="L186">
        <v>1348</v>
      </c>
      <c r="N186">
        <v>1009</v>
      </c>
      <c r="O186" t="s">
        <v>150</v>
      </c>
      <c r="P186" t="s">
        <v>150</v>
      </c>
      <c r="Q186">
        <v>1000</v>
      </c>
      <c r="W186">
        <v>0</v>
      </c>
      <c r="X186">
        <v>-738198144</v>
      </c>
      <c r="Y186">
        <v>2.0000000000000001E-4</v>
      </c>
      <c r="AA186">
        <v>70200</v>
      </c>
      <c r="AB186">
        <v>0</v>
      </c>
      <c r="AC186">
        <v>0</v>
      </c>
      <c r="AD186">
        <v>0</v>
      </c>
      <c r="AE186">
        <v>70200</v>
      </c>
      <c r="AF186">
        <v>0</v>
      </c>
      <c r="AG186">
        <v>0</v>
      </c>
      <c r="AH186">
        <v>0</v>
      </c>
      <c r="AI186">
        <v>1</v>
      </c>
      <c r="AJ186">
        <v>1</v>
      </c>
      <c r="AK186">
        <v>1</v>
      </c>
      <c r="AL186">
        <v>1</v>
      </c>
      <c r="AN186">
        <v>0</v>
      </c>
      <c r="AO186">
        <v>1</v>
      </c>
      <c r="AP186">
        <v>0</v>
      </c>
      <c r="AQ186">
        <v>0</v>
      </c>
      <c r="AR186">
        <v>0</v>
      </c>
      <c r="AS186" t="s">
        <v>3</v>
      </c>
      <c r="AT186">
        <v>2.0000000000000001E-4</v>
      </c>
      <c r="AU186" t="s">
        <v>3</v>
      </c>
      <c r="AV186">
        <v>0</v>
      </c>
      <c r="AW186">
        <v>2</v>
      </c>
      <c r="AX186">
        <v>38221051</v>
      </c>
      <c r="AY186">
        <v>1</v>
      </c>
      <c r="AZ186">
        <v>0</v>
      </c>
      <c r="BA186">
        <v>186</v>
      </c>
      <c r="BB186">
        <v>0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CX186">
        <f>Y186*Source!I162</f>
        <v>6.0000000000000002E-6</v>
      </c>
      <c r="CY186">
        <f t="shared" si="21"/>
        <v>70200</v>
      </c>
      <c r="CZ186">
        <f t="shared" si="22"/>
        <v>70200</v>
      </c>
      <c r="DA186">
        <f t="shared" si="23"/>
        <v>1</v>
      </c>
      <c r="DB186">
        <v>0</v>
      </c>
    </row>
    <row r="187" spans="1:106">
      <c r="A187">
        <f>ROW(Source!A162)</f>
        <v>162</v>
      </c>
      <c r="B187">
        <v>38216760</v>
      </c>
      <c r="C187">
        <v>38221025</v>
      </c>
      <c r="D187">
        <v>36870813</v>
      </c>
      <c r="E187">
        <v>1</v>
      </c>
      <c r="F187">
        <v>1</v>
      </c>
      <c r="G187">
        <v>1</v>
      </c>
      <c r="H187">
        <v>3</v>
      </c>
      <c r="I187" t="s">
        <v>360</v>
      </c>
      <c r="J187" t="s">
        <v>361</v>
      </c>
      <c r="K187" t="s">
        <v>362</v>
      </c>
      <c r="L187">
        <v>1355</v>
      </c>
      <c r="N187">
        <v>1010</v>
      </c>
      <c r="O187" t="s">
        <v>129</v>
      </c>
      <c r="P187" t="s">
        <v>129</v>
      </c>
      <c r="Q187">
        <v>100</v>
      </c>
      <c r="W187">
        <v>0</v>
      </c>
      <c r="X187">
        <v>877733957</v>
      </c>
      <c r="Y187">
        <v>1.02</v>
      </c>
      <c r="AA187">
        <v>63</v>
      </c>
      <c r="AB187">
        <v>0</v>
      </c>
      <c r="AC187">
        <v>0</v>
      </c>
      <c r="AD187">
        <v>0</v>
      </c>
      <c r="AE187">
        <v>63</v>
      </c>
      <c r="AF187">
        <v>0</v>
      </c>
      <c r="AG187">
        <v>0</v>
      </c>
      <c r="AH187">
        <v>0</v>
      </c>
      <c r="AI187">
        <v>1</v>
      </c>
      <c r="AJ187">
        <v>1</v>
      </c>
      <c r="AK187">
        <v>1</v>
      </c>
      <c r="AL187">
        <v>1</v>
      </c>
      <c r="AN187">
        <v>0</v>
      </c>
      <c r="AO187">
        <v>1</v>
      </c>
      <c r="AP187">
        <v>0</v>
      </c>
      <c r="AQ187">
        <v>0</v>
      </c>
      <c r="AR187">
        <v>0</v>
      </c>
      <c r="AS187" t="s">
        <v>3</v>
      </c>
      <c r="AT187">
        <v>1.02</v>
      </c>
      <c r="AU187" t="s">
        <v>3</v>
      </c>
      <c r="AV187">
        <v>0</v>
      </c>
      <c r="AW187">
        <v>2</v>
      </c>
      <c r="AX187">
        <v>38221052</v>
      </c>
      <c r="AY187">
        <v>1</v>
      </c>
      <c r="AZ187">
        <v>0</v>
      </c>
      <c r="BA187">
        <v>187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0</v>
      </c>
      <c r="CX187">
        <f>Y187*Source!I162</f>
        <v>3.0599999999999999E-2</v>
      </c>
      <c r="CY187">
        <f t="shared" si="21"/>
        <v>63</v>
      </c>
      <c r="CZ187">
        <f t="shared" si="22"/>
        <v>63</v>
      </c>
      <c r="DA187">
        <f t="shared" si="23"/>
        <v>1</v>
      </c>
      <c r="DB187">
        <v>0</v>
      </c>
    </row>
    <row r="188" spans="1:106">
      <c r="A188">
        <f>ROW(Source!A162)</f>
        <v>162</v>
      </c>
      <c r="B188">
        <v>38216760</v>
      </c>
      <c r="C188">
        <v>38221025</v>
      </c>
      <c r="D188">
        <v>36799065</v>
      </c>
      <c r="E188">
        <v>17</v>
      </c>
      <c r="F188">
        <v>1</v>
      </c>
      <c r="G188">
        <v>1</v>
      </c>
      <c r="H188">
        <v>3</v>
      </c>
      <c r="I188" t="s">
        <v>308</v>
      </c>
      <c r="J188" t="s">
        <v>3</v>
      </c>
      <c r="K188" t="s">
        <v>309</v>
      </c>
      <c r="L188">
        <v>1374</v>
      </c>
      <c r="N188">
        <v>1013</v>
      </c>
      <c r="O188" t="s">
        <v>310</v>
      </c>
      <c r="P188" t="s">
        <v>310</v>
      </c>
      <c r="Q188">
        <v>1</v>
      </c>
      <c r="W188">
        <v>0</v>
      </c>
      <c r="X188">
        <v>-1731369543</v>
      </c>
      <c r="Y188">
        <v>6.88</v>
      </c>
      <c r="AA188">
        <v>1</v>
      </c>
      <c r="AB188">
        <v>0</v>
      </c>
      <c r="AC188">
        <v>0</v>
      </c>
      <c r="AD188">
        <v>0</v>
      </c>
      <c r="AE188">
        <v>1</v>
      </c>
      <c r="AF188">
        <v>0</v>
      </c>
      <c r="AG188">
        <v>0</v>
      </c>
      <c r="AH188">
        <v>0</v>
      </c>
      <c r="AI188">
        <v>1</v>
      </c>
      <c r="AJ188">
        <v>1</v>
      </c>
      <c r="AK188">
        <v>1</v>
      </c>
      <c r="AL188">
        <v>1</v>
      </c>
      <c r="AN188">
        <v>0</v>
      </c>
      <c r="AO188">
        <v>1</v>
      </c>
      <c r="AP188">
        <v>0</v>
      </c>
      <c r="AQ188">
        <v>0</v>
      </c>
      <c r="AR188">
        <v>0</v>
      </c>
      <c r="AS188" t="s">
        <v>3</v>
      </c>
      <c r="AT188">
        <v>6.88</v>
      </c>
      <c r="AU188" t="s">
        <v>3</v>
      </c>
      <c r="AV188">
        <v>0</v>
      </c>
      <c r="AW188">
        <v>2</v>
      </c>
      <c r="AX188">
        <v>38221053</v>
      </c>
      <c r="AY188">
        <v>1</v>
      </c>
      <c r="AZ188">
        <v>0</v>
      </c>
      <c r="BA188">
        <v>188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CX188">
        <f>Y188*Source!I162</f>
        <v>0.2064</v>
      </c>
      <c r="CY188">
        <f t="shared" si="21"/>
        <v>1</v>
      </c>
      <c r="CZ188">
        <f t="shared" si="22"/>
        <v>1</v>
      </c>
      <c r="DA188">
        <f t="shared" si="23"/>
        <v>1</v>
      </c>
      <c r="DB188">
        <v>0</v>
      </c>
    </row>
    <row r="189" spans="1:106">
      <c r="A189">
        <f>ROW(Source!A276)</f>
        <v>276</v>
      </c>
      <c r="B189">
        <v>38216760</v>
      </c>
      <c r="C189">
        <v>38221171</v>
      </c>
      <c r="D189">
        <v>37064878</v>
      </c>
      <c r="E189">
        <v>1</v>
      </c>
      <c r="F189">
        <v>1</v>
      </c>
      <c r="G189">
        <v>1</v>
      </c>
      <c r="H189">
        <v>1</v>
      </c>
      <c r="I189" t="s">
        <v>273</v>
      </c>
      <c r="J189" t="s">
        <v>3</v>
      </c>
      <c r="K189" t="s">
        <v>274</v>
      </c>
      <c r="L189">
        <v>1191</v>
      </c>
      <c r="N189">
        <v>1013</v>
      </c>
      <c r="O189" t="s">
        <v>275</v>
      </c>
      <c r="P189" t="s">
        <v>275</v>
      </c>
      <c r="Q189">
        <v>1</v>
      </c>
      <c r="W189">
        <v>0</v>
      </c>
      <c r="X189">
        <v>-1081351934</v>
      </c>
      <c r="Y189">
        <v>41.28</v>
      </c>
      <c r="AA189">
        <v>0</v>
      </c>
      <c r="AB189">
        <v>0</v>
      </c>
      <c r="AC189">
        <v>0</v>
      </c>
      <c r="AD189">
        <v>9.4</v>
      </c>
      <c r="AE189">
        <v>0</v>
      </c>
      <c r="AF189">
        <v>0</v>
      </c>
      <c r="AG189">
        <v>0</v>
      </c>
      <c r="AH189">
        <v>9.4</v>
      </c>
      <c r="AI189">
        <v>1</v>
      </c>
      <c r="AJ189">
        <v>1</v>
      </c>
      <c r="AK189">
        <v>1</v>
      </c>
      <c r="AL189">
        <v>1</v>
      </c>
      <c r="AN189">
        <v>0</v>
      </c>
      <c r="AO189">
        <v>1</v>
      </c>
      <c r="AP189">
        <v>0</v>
      </c>
      <c r="AQ189">
        <v>0</v>
      </c>
      <c r="AR189">
        <v>0</v>
      </c>
      <c r="AS189" t="s">
        <v>3</v>
      </c>
      <c r="AT189">
        <v>41.28</v>
      </c>
      <c r="AU189" t="s">
        <v>3</v>
      </c>
      <c r="AV189">
        <v>1</v>
      </c>
      <c r="AW189">
        <v>2</v>
      </c>
      <c r="AX189">
        <v>38221184</v>
      </c>
      <c r="AY189">
        <v>1</v>
      </c>
      <c r="AZ189">
        <v>0</v>
      </c>
      <c r="BA189">
        <v>189</v>
      </c>
      <c r="BB189">
        <v>0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  <c r="CX189">
        <f>Y189*Source!I276</f>
        <v>2.8896000000000002</v>
      </c>
      <c r="CY189">
        <f>AD189</f>
        <v>9.4</v>
      </c>
      <c r="CZ189">
        <f>AH189</f>
        <v>9.4</v>
      </c>
      <c r="DA189">
        <f>AL189</f>
        <v>1</v>
      </c>
      <c r="DB189">
        <v>0</v>
      </c>
    </row>
    <row r="190" spans="1:106">
      <c r="A190">
        <f>ROW(Source!A276)</f>
        <v>276</v>
      </c>
      <c r="B190">
        <v>38216760</v>
      </c>
      <c r="C190">
        <v>38221171</v>
      </c>
      <c r="D190">
        <v>37064876</v>
      </c>
      <c r="E190">
        <v>1</v>
      </c>
      <c r="F190">
        <v>1</v>
      </c>
      <c r="G190">
        <v>1</v>
      </c>
      <c r="H190">
        <v>1</v>
      </c>
      <c r="I190" t="s">
        <v>276</v>
      </c>
      <c r="J190" t="s">
        <v>3</v>
      </c>
      <c r="K190" t="s">
        <v>277</v>
      </c>
      <c r="L190">
        <v>1191</v>
      </c>
      <c r="N190">
        <v>1013</v>
      </c>
      <c r="O190" t="s">
        <v>275</v>
      </c>
      <c r="P190" t="s">
        <v>275</v>
      </c>
      <c r="Q190">
        <v>1</v>
      </c>
      <c r="W190">
        <v>0</v>
      </c>
      <c r="X190">
        <v>-1417349443</v>
      </c>
      <c r="Y190">
        <v>0.4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1</v>
      </c>
      <c r="AJ190">
        <v>1</v>
      </c>
      <c r="AK190">
        <v>1</v>
      </c>
      <c r="AL190">
        <v>1</v>
      </c>
      <c r="AN190">
        <v>0</v>
      </c>
      <c r="AO190">
        <v>1</v>
      </c>
      <c r="AP190">
        <v>0</v>
      </c>
      <c r="AQ190">
        <v>0</v>
      </c>
      <c r="AR190">
        <v>0</v>
      </c>
      <c r="AS190" t="s">
        <v>3</v>
      </c>
      <c r="AT190">
        <v>0.4</v>
      </c>
      <c r="AU190" t="s">
        <v>3</v>
      </c>
      <c r="AV190">
        <v>2</v>
      </c>
      <c r="AW190">
        <v>2</v>
      </c>
      <c r="AX190">
        <v>38221185</v>
      </c>
      <c r="AY190">
        <v>1</v>
      </c>
      <c r="AZ190">
        <v>0</v>
      </c>
      <c r="BA190">
        <v>190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CX190">
        <f>Y190*Source!I276</f>
        <v>2.8000000000000004E-2</v>
      </c>
      <c r="CY190">
        <f>AD190</f>
        <v>0</v>
      </c>
      <c r="CZ190">
        <f>AH190</f>
        <v>0</v>
      </c>
      <c r="DA190">
        <f>AL190</f>
        <v>1</v>
      </c>
      <c r="DB190">
        <v>0</v>
      </c>
    </row>
    <row r="191" spans="1:106">
      <c r="A191">
        <f>ROW(Source!A276)</f>
        <v>276</v>
      </c>
      <c r="B191">
        <v>38216760</v>
      </c>
      <c r="C191">
        <v>38221171</v>
      </c>
      <c r="D191">
        <v>36882159</v>
      </c>
      <c r="E191">
        <v>1</v>
      </c>
      <c r="F191">
        <v>1</v>
      </c>
      <c r="G191">
        <v>1</v>
      </c>
      <c r="H191">
        <v>2</v>
      </c>
      <c r="I191" t="s">
        <v>278</v>
      </c>
      <c r="J191" t="s">
        <v>279</v>
      </c>
      <c r="K191" t="s">
        <v>280</v>
      </c>
      <c r="L191">
        <v>1368</v>
      </c>
      <c r="N191">
        <v>1011</v>
      </c>
      <c r="O191" t="s">
        <v>281</v>
      </c>
      <c r="P191" t="s">
        <v>281</v>
      </c>
      <c r="Q191">
        <v>1</v>
      </c>
      <c r="W191">
        <v>0</v>
      </c>
      <c r="X191">
        <v>-1718674368</v>
      </c>
      <c r="Y191">
        <v>0.2</v>
      </c>
      <c r="AA191">
        <v>0</v>
      </c>
      <c r="AB191">
        <v>111.99</v>
      </c>
      <c r="AC191">
        <v>13.5</v>
      </c>
      <c r="AD191">
        <v>0</v>
      </c>
      <c r="AE191">
        <v>0</v>
      </c>
      <c r="AF191">
        <v>111.99</v>
      </c>
      <c r="AG191">
        <v>13.5</v>
      </c>
      <c r="AH191">
        <v>0</v>
      </c>
      <c r="AI191">
        <v>1</v>
      </c>
      <c r="AJ191">
        <v>1</v>
      </c>
      <c r="AK191">
        <v>1</v>
      </c>
      <c r="AL191">
        <v>1</v>
      </c>
      <c r="AN191">
        <v>0</v>
      </c>
      <c r="AO191">
        <v>1</v>
      </c>
      <c r="AP191">
        <v>0</v>
      </c>
      <c r="AQ191">
        <v>0</v>
      </c>
      <c r="AR191">
        <v>0</v>
      </c>
      <c r="AS191" t="s">
        <v>3</v>
      </c>
      <c r="AT191">
        <v>0.2</v>
      </c>
      <c r="AU191" t="s">
        <v>3</v>
      </c>
      <c r="AV191">
        <v>0</v>
      </c>
      <c r="AW191">
        <v>2</v>
      </c>
      <c r="AX191">
        <v>38221186</v>
      </c>
      <c r="AY191">
        <v>1</v>
      </c>
      <c r="AZ191">
        <v>0</v>
      </c>
      <c r="BA191">
        <v>191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0</v>
      </c>
      <c r="CX191">
        <f>Y191*Source!I276</f>
        <v>1.4000000000000002E-2</v>
      </c>
      <c r="CY191">
        <f>AB191</f>
        <v>111.99</v>
      </c>
      <c r="CZ191">
        <f>AF191</f>
        <v>111.99</v>
      </c>
      <c r="DA191">
        <f>AJ191</f>
        <v>1</v>
      </c>
      <c r="DB191">
        <v>0</v>
      </c>
    </row>
    <row r="192" spans="1:106">
      <c r="A192">
        <f>ROW(Source!A276)</f>
        <v>276</v>
      </c>
      <c r="B192">
        <v>38216760</v>
      </c>
      <c r="C192">
        <v>38221171</v>
      </c>
      <c r="D192">
        <v>36883554</v>
      </c>
      <c r="E192">
        <v>1</v>
      </c>
      <c r="F192">
        <v>1</v>
      </c>
      <c r="G192">
        <v>1</v>
      </c>
      <c r="H192">
        <v>2</v>
      </c>
      <c r="I192" t="s">
        <v>282</v>
      </c>
      <c r="J192" t="s">
        <v>283</v>
      </c>
      <c r="K192" t="s">
        <v>284</v>
      </c>
      <c r="L192">
        <v>1368</v>
      </c>
      <c r="N192">
        <v>1011</v>
      </c>
      <c r="O192" t="s">
        <v>281</v>
      </c>
      <c r="P192" t="s">
        <v>281</v>
      </c>
      <c r="Q192">
        <v>1</v>
      </c>
      <c r="W192">
        <v>0</v>
      </c>
      <c r="X192">
        <v>1372534845</v>
      </c>
      <c r="Y192">
        <v>0.2</v>
      </c>
      <c r="AA192">
        <v>0</v>
      </c>
      <c r="AB192">
        <v>65.709999999999994</v>
      </c>
      <c r="AC192">
        <v>11.6</v>
      </c>
      <c r="AD192">
        <v>0</v>
      </c>
      <c r="AE192">
        <v>0</v>
      </c>
      <c r="AF192">
        <v>65.709999999999994</v>
      </c>
      <c r="AG192">
        <v>11.6</v>
      </c>
      <c r="AH192">
        <v>0</v>
      </c>
      <c r="AI192">
        <v>1</v>
      </c>
      <c r="AJ192">
        <v>1</v>
      </c>
      <c r="AK192">
        <v>1</v>
      </c>
      <c r="AL192">
        <v>1</v>
      </c>
      <c r="AN192">
        <v>0</v>
      </c>
      <c r="AO192">
        <v>1</v>
      </c>
      <c r="AP192">
        <v>0</v>
      </c>
      <c r="AQ192">
        <v>0</v>
      </c>
      <c r="AR192">
        <v>0</v>
      </c>
      <c r="AS192" t="s">
        <v>3</v>
      </c>
      <c r="AT192">
        <v>0.2</v>
      </c>
      <c r="AU192" t="s">
        <v>3</v>
      </c>
      <c r="AV192">
        <v>0</v>
      </c>
      <c r="AW192">
        <v>2</v>
      </c>
      <c r="AX192">
        <v>38221187</v>
      </c>
      <c r="AY192">
        <v>1</v>
      </c>
      <c r="AZ192">
        <v>0</v>
      </c>
      <c r="BA192">
        <v>192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CX192">
        <f>Y192*Source!I276</f>
        <v>1.4000000000000002E-2</v>
      </c>
      <c r="CY192">
        <f>AB192</f>
        <v>65.709999999999994</v>
      </c>
      <c r="CZ192">
        <f>AF192</f>
        <v>65.709999999999994</v>
      </c>
      <c r="DA192">
        <f>AJ192</f>
        <v>1</v>
      </c>
      <c r="DB192">
        <v>0</v>
      </c>
    </row>
    <row r="193" spans="1:106">
      <c r="A193">
        <f>ROW(Source!A276)</f>
        <v>276</v>
      </c>
      <c r="B193">
        <v>38216760</v>
      </c>
      <c r="C193">
        <v>38221171</v>
      </c>
      <c r="D193">
        <v>36883858</v>
      </c>
      <c r="E193">
        <v>1</v>
      </c>
      <c r="F193">
        <v>1</v>
      </c>
      <c r="G193">
        <v>1</v>
      </c>
      <c r="H193">
        <v>2</v>
      </c>
      <c r="I193" t="s">
        <v>285</v>
      </c>
      <c r="J193" t="s">
        <v>286</v>
      </c>
      <c r="K193" t="s">
        <v>287</v>
      </c>
      <c r="L193">
        <v>1368</v>
      </c>
      <c r="N193">
        <v>1011</v>
      </c>
      <c r="O193" t="s">
        <v>281</v>
      </c>
      <c r="P193" t="s">
        <v>281</v>
      </c>
      <c r="Q193">
        <v>1</v>
      </c>
      <c r="W193">
        <v>0</v>
      </c>
      <c r="X193">
        <v>-353815937</v>
      </c>
      <c r="Y193">
        <v>1.98</v>
      </c>
      <c r="AA193">
        <v>0</v>
      </c>
      <c r="AB193">
        <v>8.1</v>
      </c>
      <c r="AC193">
        <v>0</v>
      </c>
      <c r="AD193">
        <v>0</v>
      </c>
      <c r="AE193">
        <v>0</v>
      </c>
      <c r="AF193">
        <v>8.1</v>
      </c>
      <c r="AG193">
        <v>0</v>
      </c>
      <c r="AH193">
        <v>0</v>
      </c>
      <c r="AI193">
        <v>1</v>
      </c>
      <c r="AJ193">
        <v>1</v>
      </c>
      <c r="AK193">
        <v>1</v>
      </c>
      <c r="AL193">
        <v>1</v>
      </c>
      <c r="AN193">
        <v>0</v>
      </c>
      <c r="AO193">
        <v>1</v>
      </c>
      <c r="AP193">
        <v>0</v>
      </c>
      <c r="AQ193">
        <v>0</v>
      </c>
      <c r="AR193">
        <v>0</v>
      </c>
      <c r="AS193" t="s">
        <v>3</v>
      </c>
      <c r="AT193">
        <v>1.98</v>
      </c>
      <c r="AU193" t="s">
        <v>3</v>
      </c>
      <c r="AV193">
        <v>0</v>
      </c>
      <c r="AW193">
        <v>2</v>
      </c>
      <c r="AX193">
        <v>38221188</v>
      </c>
      <c r="AY193">
        <v>1</v>
      </c>
      <c r="AZ193">
        <v>0</v>
      </c>
      <c r="BA193">
        <v>193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  <c r="CX193">
        <f>Y193*Source!I276</f>
        <v>0.1386</v>
      </c>
      <c r="CY193">
        <f>AB193</f>
        <v>8.1</v>
      </c>
      <c r="CZ193">
        <f>AF193</f>
        <v>8.1</v>
      </c>
      <c r="DA193">
        <f>AJ193</f>
        <v>1</v>
      </c>
      <c r="DB193">
        <v>0</v>
      </c>
    </row>
    <row r="194" spans="1:106">
      <c r="A194">
        <f>ROW(Source!A276)</f>
        <v>276</v>
      </c>
      <c r="B194">
        <v>38216760</v>
      </c>
      <c r="C194">
        <v>38221171</v>
      </c>
      <c r="D194">
        <v>36802106</v>
      </c>
      <c r="E194">
        <v>1</v>
      </c>
      <c r="F194">
        <v>1</v>
      </c>
      <c r="G194">
        <v>1</v>
      </c>
      <c r="H194">
        <v>3</v>
      </c>
      <c r="I194" t="s">
        <v>288</v>
      </c>
      <c r="J194" t="s">
        <v>289</v>
      </c>
      <c r="K194" t="s">
        <v>290</v>
      </c>
      <c r="L194">
        <v>1308</v>
      </c>
      <c r="N194">
        <v>1003</v>
      </c>
      <c r="O194" t="s">
        <v>20</v>
      </c>
      <c r="P194" t="s">
        <v>20</v>
      </c>
      <c r="Q194">
        <v>100</v>
      </c>
      <c r="W194">
        <v>0</v>
      </c>
      <c r="X194">
        <v>568244124</v>
      </c>
      <c r="Y194">
        <v>0.03</v>
      </c>
      <c r="AA194">
        <v>120</v>
      </c>
      <c r="AB194">
        <v>0</v>
      </c>
      <c r="AC194">
        <v>0</v>
      </c>
      <c r="AD194">
        <v>0</v>
      </c>
      <c r="AE194">
        <v>120</v>
      </c>
      <c r="AF194">
        <v>0</v>
      </c>
      <c r="AG194">
        <v>0</v>
      </c>
      <c r="AH194">
        <v>0</v>
      </c>
      <c r="AI194">
        <v>1</v>
      </c>
      <c r="AJ194">
        <v>1</v>
      </c>
      <c r="AK194">
        <v>1</v>
      </c>
      <c r="AL194">
        <v>1</v>
      </c>
      <c r="AN194">
        <v>0</v>
      </c>
      <c r="AO194">
        <v>1</v>
      </c>
      <c r="AP194">
        <v>0</v>
      </c>
      <c r="AQ194">
        <v>0</v>
      </c>
      <c r="AR194">
        <v>0</v>
      </c>
      <c r="AS194" t="s">
        <v>3</v>
      </c>
      <c r="AT194">
        <v>0.03</v>
      </c>
      <c r="AU194" t="s">
        <v>3</v>
      </c>
      <c r="AV194">
        <v>0</v>
      </c>
      <c r="AW194">
        <v>2</v>
      </c>
      <c r="AX194">
        <v>38221189</v>
      </c>
      <c r="AY194">
        <v>1</v>
      </c>
      <c r="AZ194">
        <v>0</v>
      </c>
      <c r="BA194">
        <v>194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CX194">
        <f>Y194*Source!I276</f>
        <v>2.1000000000000003E-3</v>
      </c>
      <c r="CY194">
        <f t="shared" ref="CY194:CY200" si="24">AA194</f>
        <v>120</v>
      </c>
      <c r="CZ194">
        <f t="shared" ref="CZ194:CZ200" si="25">AE194</f>
        <v>120</v>
      </c>
      <c r="DA194">
        <f t="shared" ref="DA194:DA200" si="26">AI194</f>
        <v>1</v>
      </c>
      <c r="DB194">
        <v>0</v>
      </c>
    </row>
    <row r="195" spans="1:106">
      <c r="A195">
        <f>ROW(Source!A276)</f>
        <v>276</v>
      </c>
      <c r="B195">
        <v>38216760</v>
      </c>
      <c r="C195">
        <v>38221171</v>
      </c>
      <c r="D195">
        <v>36803258</v>
      </c>
      <c r="E195">
        <v>1</v>
      </c>
      <c r="F195">
        <v>1</v>
      </c>
      <c r="G195">
        <v>1</v>
      </c>
      <c r="H195">
        <v>3</v>
      </c>
      <c r="I195" t="s">
        <v>291</v>
      </c>
      <c r="J195" t="s">
        <v>292</v>
      </c>
      <c r="K195" t="s">
        <v>293</v>
      </c>
      <c r="L195">
        <v>1346</v>
      </c>
      <c r="N195">
        <v>1009</v>
      </c>
      <c r="O195" t="s">
        <v>294</v>
      </c>
      <c r="P195" t="s">
        <v>294</v>
      </c>
      <c r="Q195">
        <v>1</v>
      </c>
      <c r="W195">
        <v>0</v>
      </c>
      <c r="X195">
        <v>586013393</v>
      </c>
      <c r="Y195">
        <v>1.75</v>
      </c>
      <c r="AA195">
        <v>10.57</v>
      </c>
      <c r="AB195">
        <v>0</v>
      </c>
      <c r="AC195">
        <v>0</v>
      </c>
      <c r="AD195">
        <v>0</v>
      </c>
      <c r="AE195">
        <v>10.57</v>
      </c>
      <c r="AF195">
        <v>0</v>
      </c>
      <c r="AG195">
        <v>0</v>
      </c>
      <c r="AH195">
        <v>0</v>
      </c>
      <c r="AI195">
        <v>1</v>
      </c>
      <c r="AJ195">
        <v>1</v>
      </c>
      <c r="AK195">
        <v>1</v>
      </c>
      <c r="AL195">
        <v>1</v>
      </c>
      <c r="AN195">
        <v>0</v>
      </c>
      <c r="AO195">
        <v>1</v>
      </c>
      <c r="AP195">
        <v>0</v>
      </c>
      <c r="AQ195">
        <v>0</v>
      </c>
      <c r="AR195">
        <v>0</v>
      </c>
      <c r="AS195" t="s">
        <v>3</v>
      </c>
      <c r="AT195">
        <v>1.75</v>
      </c>
      <c r="AU195" t="s">
        <v>3</v>
      </c>
      <c r="AV195">
        <v>0</v>
      </c>
      <c r="AW195">
        <v>2</v>
      </c>
      <c r="AX195">
        <v>38221190</v>
      </c>
      <c r="AY195">
        <v>1</v>
      </c>
      <c r="AZ195">
        <v>0</v>
      </c>
      <c r="BA195">
        <v>195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CX195">
        <f>Y195*Source!I276</f>
        <v>0.12250000000000001</v>
      </c>
      <c r="CY195">
        <f t="shared" si="24"/>
        <v>10.57</v>
      </c>
      <c r="CZ195">
        <f t="shared" si="25"/>
        <v>10.57</v>
      </c>
      <c r="DA195">
        <f t="shared" si="26"/>
        <v>1</v>
      </c>
      <c r="DB195">
        <v>0</v>
      </c>
    </row>
    <row r="196" spans="1:106">
      <c r="A196">
        <f>ROW(Source!A276)</f>
        <v>276</v>
      </c>
      <c r="B196">
        <v>38216760</v>
      </c>
      <c r="C196">
        <v>38221171</v>
      </c>
      <c r="D196">
        <v>36804580</v>
      </c>
      <c r="E196">
        <v>1</v>
      </c>
      <c r="F196">
        <v>1</v>
      </c>
      <c r="G196">
        <v>1</v>
      </c>
      <c r="H196">
        <v>3</v>
      </c>
      <c r="I196" t="s">
        <v>295</v>
      </c>
      <c r="J196" t="s">
        <v>296</v>
      </c>
      <c r="K196" t="s">
        <v>297</v>
      </c>
      <c r="L196">
        <v>1355</v>
      </c>
      <c r="N196">
        <v>1010</v>
      </c>
      <c r="O196" t="s">
        <v>129</v>
      </c>
      <c r="P196" t="s">
        <v>129</v>
      </c>
      <c r="Q196">
        <v>100</v>
      </c>
      <c r="W196">
        <v>0</v>
      </c>
      <c r="X196">
        <v>1794244060</v>
      </c>
      <c r="Y196">
        <v>1</v>
      </c>
      <c r="AA196">
        <v>86</v>
      </c>
      <c r="AB196">
        <v>0</v>
      </c>
      <c r="AC196">
        <v>0</v>
      </c>
      <c r="AD196">
        <v>0</v>
      </c>
      <c r="AE196">
        <v>86</v>
      </c>
      <c r="AF196">
        <v>0</v>
      </c>
      <c r="AG196">
        <v>0</v>
      </c>
      <c r="AH196">
        <v>0</v>
      </c>
      <c r="AI196">
        <v>1</v>
      </c>
      <c r="AJ196">
        <v>1</v>
      </c>
      <c r="AK196">
        <v>1</v>
      </c>
      <c r="AL196">
        <v>1</v>
      </c>
      <c r="AN196">
        <v>0</v>
      </c>
      <c r="AO196">
        <v>1</v>
      </c>
      <c r="AP196">
        <v>0</v>
      </c>
      <c r="AQ196">
        <v>0</v>
      </c>
      <c r="AR196">
        <v>0</v>
      </c>
      <c r="AS196" t="s">
        <v>3</v>
      </c>
      <c r="AT196">
        <v>1</v>
      </c>
      <c r="AU196" t="s">
        <v>3</v>
      </c>
      <c r="AV196">
        <v>0</v>
      </c>
      <c r="AW196">
        <v>2</v>
      </c>
      <c r="AX196">
        <v>38221191</v>
      </c>
      <c r="AY196">
        <v>1</v>
      </c>
      <c r="AZ196">
        <v>0</v>
      </c>
      <c r="BA196">
        <v>196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CX196">
        <f>Y196*Source!I276</f>
        <v>7.0000000000000007E-2</v>
      </c>
      <c r="CY196">
        <f t="shared" si="24"/>
        <v>86</v>
      </c>
      <c r="CZ196">
        <f t="shared" si="25"/>
        <v>86</v>
      </c>
      <c r="DA196">
        <f t="shared" si="26"/>
        <v>1</v>
      </c>
      <c r="DB196">
        <v>0</v>
      </c>
    </row>
    <row r="197" spans="1:106">
      <c r="A197">
        <f>ROW(Source!A276)</f>
        <v>276</v>
      </c>
      <c r="B197">
        <v>38216760</v>
      </c>
      <c r="C197">
        <v>38221171</v>
      </c>
      <c r="D197">
        <v>36804714</v>
      </c>
      <c r="E197">
        <v>1</v>
      </c>
      <c r="F197">
        <v>1</v>
      </c>
      <c r="G197">
        <v>1</v>
      </c>
      <c r="H197">
        <v>3</v>
      </c>
      <c r="I197" t="s">
        <v>298</v>
      </c>
      <c r="J197" t="s">
        <v>299</v>
      </c>
      <c r="K197" t="s">
        <v>300</v>
      </c>
      <c r="L197">
        <v>1358</v>
      </c>
      <c r="N197">
        <v>1010</v>
      </c>
      <c r="O197" t="s">
        <v>301</v>
      </c>
      <c r="P197" t="s">
        <v>301</v>
      </c>
      <c r="Q197">
        <v>10</v>
      </c>
      <c r="W197">
        <v>0</v>
      </c>
      <c r="X197">
        <v>1598978551</v>
      </c>
      <c r="Y197">
        <v>5</v>
      </c>
      <c r="AA197">
        <v>11.89</v>
      </c>
      <c r="AB197">
        <v>0</v>
      </c>
      <c r="AC197">
        <v>0</v>
      </c>
      <c r="AD197">
        <v>0</v>
      </c>
      <c r="AE197">
        <v>11.89</v>
      </c>
      <c r="AF197">
        <v>0</v>
      </c>
      <c r="AG197">
        <v>0</v>
      </c>
      <c r="AH197">
        <v>0</v>
      </c>
      <c r="AI197">
        <v>1</v>
      </c>
      <c r="AJ197">
        <v>1</v>
      </c>
      <c r="AK197">
        <v>1</v>
      </c>
      <c r="AL197">
        <v>1</v>
      </c>
      <c r="AN197">
        <v>0</v>
      </c>
      <c r="AO197">
        <v>1</v>
      </c>
      <c r="AP197">
        <v>0</v>
      </c>
      <c r="AQ197">
        <v>0</v>
      </c>
      <c r="AR197">
        <v>0</v>
      </c>
      <c r="AS197" t="s">
        <v>3</v>
      </c>
      <c r="AT197">
        <v>5</v>
      </c>
      <c r="AU197" t="s">
        <v>3</v>
      </c>
      <c r="AV197">
        <v>0</v>
      </c>
      <c r="AW197">
        <v>2</v>
      </c>
      <c r="AX197">
        <v>38221192</v>
      </c>
      <c r="AY197">
        <v>1</v>
      </c>
      <c r="AZ197">
        <v>0</v>
      </c>
      <c r="BA197">
        <v>197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CX197">
        <f>Y197*Source!I276</f>
        <v>0.35000000000000003</v>
      </c>
      <c r="CY197">
        <f t="shared" si="24"/>
        <v>11.89</v>
      </c>
      <c r="CZ197">
        <f t="shared" si="25"/>
        <v>11.89</v>
      </c>
      <c r="DA197">
        <f t="shared" si="26"/>
        <v>1</v>
      </c>
      <c r="DB197">
        <v>0</v>
      </c>
    </row>
    <row r="198" spans="1:106">
      <c r="A198">
        <f>ROW(Source!A276)</f>
        <v>276</v>
      </c>
      <c r="B198">
        <v>38216760</v>
      </c>
      <c r="C198">
        <v>38221171</v>
      </c>
      <c r="D198">
        <v>36804944</v>
      </c>
      <c r="E198">
        <v>1</v>
      </c>
      <c r="F198">
        <v>1</v>
      </c>
      <c r="G198">
        <v>1</v>
      </c>
      <c r="H198">
        <v>3</v>
      </c>
      <c r="I198" t="s">
        <v>302</v>
      </c>
      <c r="J198" t="s">
        <v>303</v>
      </c>
      <c r="K198" t="s">
        <v>304</v>
      </c>
      <c r="L198">
        <v>1348</v>
      </c>
      <c r="N198">
        <v>1009</v>
      </c>
      <c r="O198" t="s">
        <v>150</v>
      </c>
      <c r="P198" t="s">
        <v>150</v>
      </c>
      <c r="Q198">
        <v>1000</v>
      </c>
      <c r="W198">
        <v>0</v>
      </c>
      <c r="X198">
        <v>-1755229539</v>
      </c>
      <c r="Y198">
        <v>3.6999999999999999E-4</v>
      </c>
      <c r="AA198">
        <v>12430</v>
      </c>
      <c r="AB198">
        <v>0</v>
      </c>
      <c r="AC198">
        <v>0</v>
      </c>
      <c r="AD198">
        <v>0</v>
      </c>
      <c r="AE198">
        <v>12430</v>
      </c>
      <c r="AF198">
        <v>0</v>
      </c>
      <c r="AG198">
        <v>0</v>
      </c>
      <c r="AH198">
        <v>0</v>
      </c>
      <c r="AI198">
        <v>1</v>
      </c>
      <c r="AJ198">
        <v>1</v>
      </c>
      <c r="AK198">
        <v>1</v>
      </c>
      <c r="AL198">
        <v>1</v>
      </c>
      <c r="AN198">
        <v>0</v>
      </c>
      <c r="AO198">
        <v>1</v>
      </c>
      <c r="AP198">
        <v>0</v>
      </c>
      <c r="AQ198">
        <v>0</v>
      </c>
      <c r="AR198">
        <v>0</v>
      </c>
      <c r="AS198" t="s">
        <v>3</v>
      </c>
      <c r="AT198">
        <v>3.6999999999999999E-4</v>
      </c>
      <c r="AU198" t="s">
        <v>3</v>
      </c>
      <c r="AV198">
        <v>0</v>
      </c>
      <c r="AW198">
        <v>2</v>
      </c>
      <c r="AX198">
        <v>38221193</v>
      </c>
      <c r="AY198">
        <v>1</v>
      </c>
      <c r="AZ198">
        <v>0</v>
      </c>
      <c r="BA198">
        <v>198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CX198">
        <f>Y198*Source!I276</f>
        <v>2.5900000000000003E-5</v>
      </c>
      <c r="CY198">
        <f t="shared" si="24"/>
        <v>12430</v>
      </c>
      <c r="CZ198">
        <f t="shared" si="25"/>
        <v>12430</v>
      </c>
      <c r="DA198">
        <f t="shared" si="26"/>
        <v>1</v>
      </c>
      <c r="DB198">
        <v>0</v>
      </c>
    </row>
    <row r="199" spans="1:106">
      <c r="A199">
        <f>ROW(Source!A276)</f>
        <v>276</v>
      </c>
      <c r="B199">
        <v>38216760</v>
      </c>
      <c r="C199">
        <v>38221171</v>
      </c>
      <c r="D199">
        <v>36838317</v>
      </c>
      <c r="E199">
        <v>1</v>
      </c>
      <c r="F199">
        <v>1</v>
      </c>
      <c r="G199">
        <v>1</v>
      </c>
      <c r="H199">
        <v>3</v>
      </c>
      <c r="I199" t="s">
        <v>305</v>
      </c>
      <c r="J199" t="s">
        <v>306</v>
      </c>
      <c r="K199" t="s">
        <v>307</v>
      </c>
      <c r="L199">
        <v>1346</v>
      </c>
      <c r="N199">
        <v>1009</v>
      </c>
      <c r="O199" t="s">
        <v>294</v>
      </c>
      <c r="P199" t="s">
        <v>294</v>
      </c>
      <c r="Q199">
        <v>1</v>
      </c>
      <c r="W199">
        <v>0</v>
      </c>
      <c r="X199">
        <v>210558753</v>
      </c>
      <c r="Y199">
        <v>0.4</v>
      </c>
      <c r="AA199">
        <v>28.6</v>
      </c>
      <c r="AB199">
        <v>0</v>
      </c>
      <c r="AC199">
        <v>0</v>
      </c>
      <c r="AD199">
        <v>0</v>
      </c>
      <c r="AE199">
        <v>28.6</v>
      </c>
      <c r="AF199">
        <v>0</v>
      </c>
      <c r="AG199">
        <v>0</v>
      </c>
      <c r="AH199">
        <v>0</v>
      </c>
      <c r="AI199">
        <v>1</v>
      </c>
      <c r="AJ199">
        <v>1</v>
      </c>
      <c r="AK199">
        <v>1</v>
      </c>
      <c r="AL199">
        <v>1</v>
      </c>
      <c r="AN199">
        <v>0</v>
      </c>
      <c r="AO199">
        <v>1</v>
      </c>
      <c r="AP199">
        <v>0</v>
      </c>
      <c r="AQ199">
        <v>0</v>
      </c>
      <c r="AR199">
        <v>0</v>
      </c>
      <c r="AS199" t="s">
        <v>3</v>
      </c>
      <c r="AT199">
        <v>0.4</v>
      </c>
      <c r="AU199" t="s">
        <v>3</v>
      </c>
      <c r="AV199">
        <v>0</v>
      </c>
      <c r="AW199">
        <v>2</v>
      </c>
      <c r="AX199">
        <v>38221194</v>
      </c>
      <c r="AY199">
        <v>1</v>
      </c>
      <c r="AZ199">
        <v>0</v>
      </c>
      <c r="BA199">
        <v>199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CX199">
        <f>Y199*Source!I276</f>
        <v>2.8000000000000004E-2</v>
      </c>
      <c r="CY199">
        <f t="shared" si="24"/>
        <v>28.6</v>
      </c>
      <c r="CZ199">
        <f t="shared" si="25"/>
        <v>28.6</v>
      </c>
      <c r="DA199">
        <f t="shared" si="26"/>
        <v>1</v>
      </c>
      <c r="DB199">
        <v>0</v>
      </c>
    </row>
    <row r="200" spans="1:106">
      <c r="A200">
        <f>ROW(Source!A276)</f>
        <v>276</v>
      </c>
      <c r="B200">
        <v>38216760</v>
      </c>
      <c r="C200">
        <v>38221171</v>
      </c>
      <c r="D200">
        <v>36799065</v>
      </c>
      <c r="E200">
        <v>17</v>
      </c>
      <c r="F200">
        <v>1</v>
      </c>
      <c r="G200">
        <v>1</v>
      </c>
      <c r="H200">
        <v>3</v>
      </c>
      <c r="I200" t="s">
        <v>308</v>
      </c>
      <c r="J200" t="s">
        <v>3</v>
      </c>
      <c r="K200" t="s">
        <v>309</v>
      </c>
      <c r="L200">
        <v>1374</v>
      </c>
      <c r="N200">
        <v>1013</v>
      </c>
      <c r="O200" t="s">
        <v>310</v>
      </c>
      <c r="P200" t="s">
        <v>310</v>
      </c>
      <c r="Q200">
        <v>1</v>
      </c>
      <c r="W200">
        <v>0</v>
      </c>
      <c r="X200">
        <v>-1731369543</v>
      </c>
      <c r="Y200">
        <v>7.76</v>
      </c>
      <c r="AA200">
        <v>1</v>
      </c>
      <c r="AB200">
        <v>0</v>
      </c>
      <c r="AC200">
        <v>0</v>
      </c>
      <c r="AD200">
        <v>0</v>
      </c>
      <c r="AE200">
        <v>1</v>
      </c>
      <c r="AF200">
        <v>0</v>
      </c>
      <c r="AG200">
        <v>0</v>
      </c>
      <c r="AH200">
        <v>0</v>
      </c>
      <c r="AI200">
        <v>1</v>
      </c>
      <c r="AJ200">
        <v>1</v>
      </c>
      <c r="AK200">
        <v>1</v>
      </c>
      <c r="AL200">
        <v>1</v>
      </c>
      <c r="AN200">
        <v>0</v>
      </c>
      <c r="AO200">
        <v>1</v>
      </c>
      <c r="AP200">
        <v>0</v>
      </c>
      <c r="AQ200">
        <v>0</v>
      </c>
      <c r="AR200">
        <v>0</v>
      </c>
      <c r="AS200" t="s">
        <v>3</v>
      </c>
      <c r="AT200">
        <v>7.76</v>
      </c>
      <c r="AU200" t="s">
        <v>3</v>
      </c>
      <c r="AV200">
        <v>0</v>
      </c>
      <c r="AW200">
        <v>2</v>
      </c>
      <c r="AX200">
        <v>38221195</v>
      </c>
      <c r="AY200">
        <v>1</v>
      </c>
      <c r="AZ200">
        <v>0</v>
      </c>
      <c r="BA200">
        <v>200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CX200">
        <f>Y200*Source!I276</f>
        <v>0.54320000000000002</v>
      </c>
      <c r="CY200">
        <f t="shared" si="24"/>
        <v>1</v>
      </c>
      <c r="CZ200">
        <f t="shared" si="25"/>
        <v>1</v>
      </c>
      <c r="DA200">
        <f t="shared" si="26"/>
        <v>1</v>
      </c>
      <c r="DB200">
        <v>0</v>
      </c>
    </row>
    <row r="201" spans="1:106">
      <c r="A201">
        <f>ROW(Source!A277)</f>
        <v>277</v>
      </c>
      <c r="B201">
        <v>38216760</v>
      </c>
      <c r="C201">
        <v>38221196</v>
      </c>
      <c r="D201">
        <v>37070202</v>
      </c>
      <c r="E201">
        <v>1</v>
      </c>
      <c r="F201">
        <v>1</v>
      </c>
      <c r="G201">
        <v>1</v>
      </c>
      <c r="H201">
        <v>1</v>
      </c>
      <c r="I201" t="s">
        <v>311</v>
      </c>
      <c r="J201" t="s">
        <v>3</v>
      </c>
      <c r="K201" t="s">
        <v>312</v>
      </c>
      <c r="L201">
        <v>1191</v>
      </c>
      <c r="N201">
        <v>1013</v>
      </c>
      <c r="O201" t="s">
        <v>275</v>
      </c>
      <c r="P201" t="s">
        <v>275</v>
      </c>
      <c r="Q201">
        <v>1</v>
      </c>
      <c r="W201">
        <v>0</v>
      </c>
      <c r="X201">
        <v>1983201532</v>
      </c>
      <c r="Y201">
        <v>1.56</v>
      </c>
      <c r="AA201">
        <v>0</v>
      </c>
      <c r="AB201">
        <v>0</v>
      </c>
      <c r="AC201">
        <v>0</v>
      </c>
      <c r="AD201">
        <v>9.51</v>
      </c>
      <c r="AE201">
        <v>0</v>
      </c>
      <c r="AF201">
        <v>0</v>
      </c>
      <c r="AG201">
        <v>0</v>
      </c>
      <c r="AH201">
        <v>9.51</v>
      </c>
      <c r="AI201">
        <v>1</v>
      </c>
      <c r="AJ201">
        <v>1</v>
      </c>
      <c r="AK201">
        <v>1</v>
      </c>
      <c r="AL201">
        <v>1</v>
      </c>
      <c r="AN201">
        <v>0</v>
      </c>
      <c r="AO201">
        <v>1</v>
      </c>
      <c r="AP201">
        <v>0</v>
      </c>
      <c r="AQ201">
        <v>0</v>
      </c>
      <c r="AR201">
        <v>0</v>
      </c>
      <c r="AS201" t="s">
        <v>3</v>
      </c>
      <c r="AT201">
        <v>1.56</v>
      </c>
      <c r="AU201" t="s">
        <v>3</v>
      </c>
      <c r="AV201">
        <v>1</v>
      </c>
      <c r="AW201">
        <v>2</v>
      </c>
      <c r="AX201">
        <v>38221211</v>
      </c>
      <c r="AY201">
        <v>1</v>
      </c>
      <c r="AZ201">
        <v>0</v>
      </c>
      <c r="BA201">
        <v>201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CX201">
        <f>Y201*Source!I277</f>
        <v>3.12</v>
      </c>
      <c r="CY201">
        <f>AD201</f>
        <v>9.51</v>
      </c>
      <c r="CZ201">
        <f>AH201</f>
        <v>9.51</v>
      </c>
      <c r="DA201">
        <f>AL201</f>
        <v>1</v>
      </c>
      <c r="DB201">
        <v>0</v>
      </c>
    </row>
    <row r="202" spans="1:106">
      <c r="A202">
        <f>ROW(Source!A277)</f>
        <v>277</v>
      </c>
      <c r="B202">
        <v>38216760</v>
      </c>
      <c r="C202">
        <v>38221196</v>
      </c>
      <c r="D202">
        <v>36883858</v>
      </c>
      <c r="E202">
        <v>1</v>
      </c>
      <c r="F202">
        <v>1</v>
      </c>
      <c r="G202">
        <v>1</v>
      </c>
      <c r="H202">
        <v>2</v>
      </c>
      <c r="I202" t="s">
        <v>285</v>
      </c>
      <c r="J202" t="s">
        <v>286</v>
      </c>
      <c r="K202" t="s">
        <v>287</v>
      </c>
      <c r="L202">
        <v>1368</v>
      </c>
      <c r="N202">
        <v>1011</v>
      </c>
      <c r="O202" t="s">
        <v>281</v>
      </c>
      <c r="P202" t="s">
        <v>281</v>
      </c>
      <c r="Q202">
        <v>1</v>
      </c>
      <c r="W202">
        <v>0</v>
      </c>
      <c r="X202">
        <v>-353815937</v>
      </c>
      <c r="Y202">
        <v>0.13</v>
      </c>
      <c r="AA202">
        <v>0</v>
      </c>
      <c r="AB202">
        <v>8.1</v>
      </c>
      <c r="AC202">
        <v>0</v>
      </c>
      <c r="AD202">
        <v>0</v>
      </c>
      <c r="AE202">
        <v>0</v>
      </c>
      <c r="AF202">
        <v>8.1</v>
      </c>
      <c r="AG202">
        <v>0</v>
      </c>
      <c r="AH202">
        <v>0</v>
      </c>
      <c r="AI202">
        <v>1</v>
      </c>
      <c r="AJ202">
        <v>1</v>
      </c>
      <c r="AK202">
        <v>1</v>
      </c>
      <c r="AL202">
        <v>1</v>
      </c>
      <c r="AN202">
        <v>0</v>
      </c>
      <c r="AO202">
        <v>1</v>
      </c>
      <c r="AP202">
        <v>0</v>
      </c>
      <c r="AQ202">
        <v>0</v>
      </c>
      <c r="AR202">
        <v>0</v>
      </c>
      <c r="AS202" t="s">
        <v>3</v>
      </c>
      <c r="AT202">
        <v>0.13</v>
      </c>
      <c r="AU202" t="s">
        <v>3</v>
      </c>
      <c r="AV202">
        <v>0</v>
      </c>
      <c r="AW202">
        <v>2</v>
      </c>
      <c r="AX202">
        <v>38221212</v>
      </c>
      <c r="AY202">
        <v>1</v>
      </c>
      <c r="AZ202">
        <v>0</v>
      </c>
      <c r="BA202">
        <v>202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CX202">
        <f>Y202*Source!I277</f>
        <v>0.26</v>
      </c>
      <c r="CY202">
        <f>AB202</f>
        <v>8.1</v>
      </c>
      <c r="CZ202">
        <f>AF202</f>
        <v>8.1</v>
      </c>
      <c r="DA202">
        <f>AJ202</f>
        <v>1</v>
      </c>
      <c r="DB202">
        <v>0</v>
      </c>
    </row>
    <row r="203" spans="1:106">
      <c r="A203">
        <f>ROW(Source!A277)</f>
        <v>277</v>
      </c>
      <c r="B203">
        <v>38216760</v>
      </c>
      <c r="C203">
        <v>38221196</v>
      </c>
      <c r="D203">
        <v>36800043</v>
      </c>
      <c r="E203">
        <v>1</v>
      </c>
      <c r="F203">
        <v>1</v>
      </c>
      <c r="G203">
        <v>1</v>
      </c>
      <c r="H203">
        <v>3</v>
      </c>
      <c r="I203" t="s">
        <v>313</v>
      </c>
      <c r="J203" t="s">
        <v>314</v>
      </c>
      <c r="K203" t="s">
        <v>315</v>
      </c>
      <c r="L203">
        <v>1346</v>
      </c>
      <c r="N203">
        <v>1009</v>
      </c>
      <c r="O203" t="s">
        <v>294</v>
      </c>
      <c r="P203" t="s">
        <v>294</v>
      </c>
      <c r="Q203">
        <v>1</v>
      </c>
      <c r="W203">
        <v>0</v>
      </c>
      <c r="X203">
        <v>618806536</v>
      </c>
      <c r="Y203">
        <v>6.0000000000000001E-3</v>
      </c>
      <c r="AA203">
        <v>44.97</v>
      </c>
      <c r="AB203">
        <v>0</v>
      </c>
      <c r="AC203">
        <v>0</v>
      </c>
      <c r="AD203">
        <v>0</v>
      </c>
      <c r="AE203">
        <v>44.97</v>
      </c>
      <c r="AF203">
        <v>0</v>
      </c>
      <c r="AG203">
        <v>0</v>
      </c>
      <c r="AH203">
        <v>0</v>
      </c>
      <c r="AI203">
        <v>1</v>
      </c>
      <c r="AJ203">
        <v>1</v>
      </c>
      <c r="AK203">
        <v>1</v>
      </c>
      <c r="AL203">
        <v>1</v>
      </c>
      <c r="AN203">
        <v>0</v>
      </c>
      <c r="AO203">
        <v>1</v>
      </c>
      <c r="AP203">
        <v>0</v>
      </c>
      <c r="AQ203">
        <v>0</v>
      </c>
      <c r="AR203">
        <v>0</v>
      </c>
      <c r="AS203" t="s">
        <v>3</v>
      </c>
      <c r="AT203">
        <v>6.0000000000000001E-3</v>
      </c>
      <c r="AU203" t="s">
        <v>3</v>
      </c>
      <c r="AV203">
        <v>0</v>
      </c>
      <c r="AW203">
        <v>2</v>
      </c>
      <c r="AX203">
        <v>38221213</v>
      </c>
      <c r="AY203">
        <v>1</v>
      </c>
      <c r="AZ203">
        <v>0</v>
      </c>
      <c r="BA203">
        <v>203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CX203">
        <f>Y203*Source!I277</f>
        <v>1.2E-2</v>
      </c>
      <c r="CY203">
        <f t="shared" ref="CY203:CY214" si="27">AA203</f>
        <v>44.97</v>
      </c>
      <c r="CZ203">
        <f t="shared" ref="CZ203:CZ214" si="28">AE203</f>
        <v>44.97</v>
      </c>
      <c r="DA203">
        <f t="shared" ref="DA203:DA214" si="29">AI203</f>
        <v>1</v>
      </c>
      <c r="DB203">
        <v>0</v>
      </c>
    </row>
    <row r="204" spans="1:106">
      <c r="A204">
        <f>ROW(Source!A277)</f>
        <v>277</v>
      </c>
      <c r="B204">
        <v>38216760</v>
      </c>
      <c r="C204">
        <v>38221196</v>
      </c>
      <c r="D204">
        <v>36801775</v>
      </c>
      <c r="E204">
        <v>1</v>
      </c>
      <c r="F204">
        <v>1</v>
      </c>
      <c r="G204">
        <v>1</v>
      </c>
      <c r="H204">
        <v>3</v>
      </c>
      <c r="I204" t="s">
        <v>316</v>
      </c>
      <c r="J204" t="s">
        <v>317</v>
      </c>
      <c r="K204" t="s">
        <v>318</v>
      </c>
      <c r="L204">
        <v>1346</v>
      </c>
      <c r="N204">
        <v>1009</v>
      </c>
      <c r="O204" t="s">
        <v>294</v>
      </c>
      <c r="P204" t="s">
        <v>294</v>
      </c>
      <c r="Q204">
        <v>1</v>
      </c>
      <c r="W204">
        <v>0</v>
      </c>
      <c r="X204">
        <v>56922527</v>
      </c>
      <c r="Y204">
        <v>1E-3</v>
      </c>
      <c r="AA204">
        <v>11.5</v>
      </c>
      <c r="AB204">
        <v>0</v>
      </c>
      <c r="AC204">
        <v>0</v>
      </c>
      <c r="AD204">
        <v>0</v>
      </c>
      <c r="AE204">
        <v>11.5</v>
      </c>
      <c r="AF204">
        <v>0</v>
      </c>
      <c r="AG204">
        <v>0</v>
      </c>
      <c r="AH204">
        <v>0</v>
      </c>
      <c r="AI204">
        <v>1</v>
      </c>
      <c r="AJ204">
        <v>1</v>
      </c>
      <c r="AK204">
        <v>1</v>
      </c>
      <c r="AL204">
        <v>1</v>
      </c>
      <c r="AN204">
        <v>0</v>
      </c>
      <c r="AO204">
        <v>1</v>
      </c>
      <c r="AP204">
        <v>0</v>
      </c>
      <c r="AQ204">
        <v>0</v>
      </c>
      <c r="AR204">
        <v>0</v>
      </c>
      <c r="AS204" t="s">
        <v>3</v>
      </c>
      <c r="AT204">
        <v>1E-3</v>
      </c>
      <c r="AU204" t="s">
        <v>3</v>
      </c>
      <c r="AV204">
        <v>0</v>
      </c>
      <c r="AW204">
        <v>2</v>
      </c>
      <c r="AX204">
        <v>38221214</v>
      </c>
      <c r="AY204">
        <v>1</v>
      </c>
      <c r="AZ204">
        <v>0</v>
      </c>
      <c r="BA204">
        <v>204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CX204">
        <f>Y204*Source!I277</f>
        <v>2E-3</v>
      </c>
      <c r="CY204">
        <f t="shared" si="27"/>
        <v>11.5</v>
      </c>
      <c r="CZ204">
        <f t="shared" si="28"/>
        <v>11.5</v>
      </c>
      <c r="DA204">
        <f t="shared" si="29"/>
        <v>1</v>
      </c>
      <c r="DB204">
        <v>0</v>
      </c>
    </row>
    <row r="205" spans="1:106">
      <c r="A205">
        <f>ROW(Source!A277)</f>
        <v>277</v>
      </c>
      <c r="B205">
        <v>38216760</v>
      </c>
      <c r="C205">
        <v>38221196</v>
      </c>
      <c r="D205">
        <v>36802094</v>
      </c>
      <c r="E205">
        <v>1</v>
      </c>
      <c r="F205">
        <v>1</v>
      </c>
      <c r="G205">
        <v>1</v>
      </c>
      <c r="H205">
        <v>3</v>
      </c>
      <c r="I205" t="s">
        <v>319</v>
      </c>
      <c r="J205" t="s">
        <v>320</v>
      </c>
      <c r="K205" t="s">
        <v>321</v>
      </c>
      <c r="L205">
        <v>1346</v>
      </c>
      <c r="N205">
        <v>1009</v>
      </c>
      <c r="O205" t="s">
        <v>294</v>
      </c>
      <c r="P205" t="s">
        <v>294</v>
      </c>
      <c r="Q205">
        <v>1</v>
      </c>
      <c r="W205">
        <v>0</v>
      </c>
      <c r="X205">
        <v>-1088866022</v>
      </c>
      <c r="Y205">
        <v>1.2E-2</v>
      </c>
      <c r="AA205">
        <v>30.4</v>
      </c>
      <c r="AB205">
        <v>0</v>
      </c>
      <c r="AC205">
        <v>0</v>
      </c>
      <c r="AD205">
        <v>0</v>
      </c>
      <c r="AE205">
        <v>30.4</v>
      </c>
      <c r="AF205">
        <v>0</v>
      </c>
      <c r="AG205">
        <v>0</v>
      </c>
      <c r="AH205">
        <v>0</v>
      </c>
      <c r="AI205">
        <v>1</v>
      </c>
      <c r="AJ205">
        <v>1</v>
      </c>
      <c r="AK205">
        <v>1</v>
      </c>
      <c r="AL205">
        <v>1</v>
      </c>
      <c r="AN205">
        <v>0</v>
      </c>
      <c r="AO205">
        <v>1</v>
      </c>
      <c r="AP205">
        <v>0</v>
      </c>
      <c r="AQ205">
        <v>0</v>
      </c>
      <c r="AR205">
        <v>0</v>
      </c>
      <c r="AS205" t="s">
        <v>3</v>
      </c>
      <c r="AT205">
        <v>1.2E-2</v>
      </c>
      <c r="AU205" t="s">
        <v>3</v>
      </c>
      <c r="AV205">
        <v>0</v>
      </c>
      <c r="AW205">
        <v>2</v>
      </c>
      <c r="AX205">
        <v>38221215</v>
      </c>
      <c r="AY205">
        <v>1</v>
      </c>
      <c r="AZ205">
        <v>0</v>
      </c>
      <c r="BA205">
        <v>205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CX205">
        <f>Y205*Source!I277</f>
        <v>2.4E-2</v>
      </c>
      <c r="CY205">
        <f t="shared" si="27"/>
        <v>30.4</v>
      </c>
      <c r="CZ205">
        <f t="shared" si="28"/>
        <v>30.4</v>
      </c>
      <c r="DA205">
        <f t="shared" si="29"/>
        <v>1</v>
      </c>
      <c r="DB205">
        <v>0</v>
      </c>
    </row>
    <row r="206" spans="1:106">
      <c r="A206">
        <f>ROW(Source!A277)</f>
        <v>277</v>
      </c>
      <c r="B206">
        <v>38216760</v>
      </c>
      <c r="C206">
        <v>38221196</v>
      </c>
      <c r="D206">
        <v>36803258</v>
      </c>
      <c r="E206">
        <v>1</v>
      </c>
      <c r="F206">
        <v>1</v>
      </c>
      <c r="G206">
        <v>1</v>
      </c>
      <c r="H206">
        <v>3</v>
      </c>
      <c r="I206" t="s">
        <v>291</v>
      </c>
      <c r="J206" t="s">
        <v>292</v>
      </c>
      <c r="K206" t="s">
        <v>293</v>
      </c>
      <c r="L206">
        <v>1346</v>
      </c>
      <c r="N206">
        <v>1009</v>
      </c>
      <c r="O206" t="s">
        <v>294</v>
      </c>
      <c r="P206" t="s">
        <v>294</v>
      </c>
      <c r="Q206">
        <v>1</v>
      </c>
      <c r="W206">
        <v>0</v>
      </c>
      <c r="X206">
        <v>586013393</v>
      </c>
      <c r="Y206">
        <v>7.0000000000000007E-2</v>
      </c>
      <c r="AA206">
        <v>10.57</v>
      </c>
      <c r="AB206">
        <v>0</v>
      </c>
      <c r="AC206">
        <v>0</v>
      </c>
      <c r="AD206">
        <v>0</v>
      </c>
      <c r="AE206">
        <v>10.57</v>
      </c>
      <c r="AF206">
        <v>0</v>
      </c>
      <c r="AG206">
        <v>0</v>
      </c>
      <c r="AH206">
        <v>0</v>
      </c>
      <c r="AI206">
        <v>1</v>
      </c>
      <c r="AJ206">
        <v>1</v>
      </c>
      <c r="AK206">
        <v>1</v>
      </c>
      <c r="AL206">
        <v>1</v>
      </c>
      <c r="AN206">
        <v>0</v>
      </c>
      <c r="AO206">
        <v>1</v>
      </c>
      <c r="AP206">
        <v>0</v>
      </c>
      <c r="AQ206">
        <v>0</v>
      </c>
      <c r="AR206">
        <v>0</v>
      </c>
      <c r="AS206" t="s">
        <v>3</v>
      </c>
      <c r="AT206">
        <v>7.0000000000000007E-2</v>
      </c>
      <c r="AU206" t="s">
        <v>3</v>
      </c>
      <c r="AV206">
        <v>0</v>
      </c>
      <c r="AW206">
        <v>2</v>
      </c>
      <c r="AX206">
        <v>38221216</v>
      </c>
      <c r="AY206">
        <v>1</v>
      </c>
      <c r="AZ206">
        <v>0</v>
      </c>
      <c r="BA206">
        <v>206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CX206">
        <f>Y206*Source!I277</f>
        <v>0.14000000000000001</v>
      </c>
      <c r="CY206">
        <f t="shared" si="27"/>
        <v>10.57</v>
      </c>
      <c r="CZ206">
        <f t="shared" si="28"/>
        <v>10.57</v>
      </c>
      <c r="DA206">
        <f t="shared" si="29"/>
        <v>1</v>
      </c>
      <c r="DB206">
        <v>0</v>
      </c>
    </row>
    <row r="207" spans="1:106">
      <c r="A207">
        <f>ROW(Source!A277)</f>
        <v>277</v>
      </c>
      <c r="B207">
        <v>38216760</v>
      </c>
      <c r="C207">
        <v>38221196</v>
      </c>
      <c r="D207">
        <v>36804448</v>
      </c>
      <c r="E207">
        <v>1</v>
      </c>
      <c r="F207">
        <v>1</v>
      </c>
      <c r="G207">
        <v>1</v>
      </c>
      <c r="H207">
        <v>3</v>
      </c>
      <c r="I207" t="s">
        <v>322</v>
      </c>
      <c r="J207" t="s">
        <v>323</v>
      </c>
      <c r="K207" t="s">
        <v>324</v>
      </c>
      <c r="L207">
        <v>1346</v>
      </c>
      <c r="N207">
        <v>1009</v>
      </c>
      <c r="O207" t="s">
        <v>294</v>
      </c>
      <c r="P207" t="s">
        <v>294</v>
      </c>
      <c r="Q207">
        <v>1</v>
      </c>
      <c r="W207">
        <v>0</v>
      </c>
      <c r="X207">
        <v>103900845</v>
      </c>
      <c r="Y207">
        <v>4.9000000000000002E-2</v>
      </c>
      <c r="AA207">
        <v>9.0399999999999991</v>
      </c>
      <c r="AB207">
        <v>0</v>
      </c>
      <c r="AC207">
        <v>0</v>
      </c>
      <c r="AD207">
        <v>0</v>
      </c>
      <c r="AE207">
        <v>9.0399999999999991</v>
      </c>
      <c r="AF207">
        <v>0</v>
      </c>
      <c r="AG207">
        <v>0</v>
      </c>
      <c r="AH207">
        <v>0</v>
      </c>
      <c r="AI207">
        <v>1</v>
      </c>
      <c r="AJ207">
        <v>1</v>
      </c>
      <c r="AK207">
        <v>1</v>
      </c>
      <c r="AL207">
        <v>1</v>
      </c>
      <c r="AN207">
        <v>0</v>
      </c>
      <c r="AO207">
        <v>1</v>
      </c>
      <c r="AP207">
        <v>0</v>
      </c>
      <c r="AQ207">
        <v>0</v>
      </c>
      <c r="AR207">
        <v>0</v>
      </c>
      <c r="AS207" t="s">
        <v>3</v>
      </c>
      <c r="AT207">
        <v>4.9000000000000002E-2</v>
      </c>
      <c r="AU207" t="s">
        <v>3</v>
      </c>
      <c r="AV207">
        <v>0</v>
      </c>
      <c r="AW207">
        <v>2</v>
      </c>
      <c r="AX207">
        <v>38221217</v>
      </c>
      <c r="AY207">
        <v>1</v>
      </c>
      <c r="AZ207">
        <v>0</v>
      </c>
      <c r="BA207">
        <v>207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CX207">
        <f>Y207*Source!I277</f>
        <v>9.8000000000000004E-2</v>
      </c>
      <c r="CY207">
        <f t="shared" si="27"/>
        <v>9.0399999999999991</v>
      </c>
      <c r="CZ207">
        <f t="shared" si="28"/>
        <v>9.0399999999999991</v>
      </c>
      <c r="DA207">
        <f t="shared" si="29"/>
        <v>1</v>
      </c>
      <c r="DB207">
        <v>0</v>
      </c>
    </row>
    <row r="208" spans="1:106">
      <c r="A208">
        <f>ROW(Source!A277)</f>
        <v>277</v>
      </c>
      <c r="B208">
        <v>38216760</v>
      </c>
      <c r="C208">
        <v>38221196</v>
      </c>
      <c r="D208">
        <v>36804580</v>
      </c>
      <c r="E208">
        <v>1</v>
      </c>
      <c r="F208">
        <v>1</v>
      </c>
      <c r="G208">
        <v>1</v>
      </c>
      <c r="H208">
        <v>3</v>
      </c>
      <c r="I208" t="s">
        <v>295</v>
      </c>
      <c r="J208" t="s">
        <v>296</v>
      </c>
      <c r="K208" t="s">
        <v>297</v>
      </c>
      <c r="L208">
        <v>1355</v>
      </c>
      <c r="N208">
        <v>1010</v>
      </c>
      <c r="O208" t="s">
        <v>129</v>
      </c>
      <c r="P208" t="s">
        <v>129</v>
      </c>
      <c r="Q208">
        <v>100</v>
      </c>
      <c r="W208">
        <v>0</v>
      </c>
      <c r="X208">
        <v>1794244060</v>
      </c>
      <c r="Y208">
        <v>1.4E-2</v>
      </c>
      <c r="AA208">
        <v>86</v>
      </c>
      <c r="AB208">
        <v>0</v>
      </c>
      <c r="AC208">
        <v>0</v>
      </c>
      <c r="AD208">
        <v>0</v>
      </c>
      <c r="AE208">
        <v>86</v>
      </c>
      <c r="AF208">
        <v>0</v>
      </c>
      <c r="AG208">
        <v>0</v>
      </c>
      <c r="AH208">
        <v>0</v>
      </c>
      <c r="AI208">
        <v>1</v>
      </c>
      <c r="AJ208">
        <v>1</v>
      </c>
      <c r="AK208">
        <v>1</v>
      </c>
      <c r="AL208">
        <v>1</v>
      </c>
      <c r="AN208">
        <v>0</v>
      </c>
      <c r="AO208">
        <v>1</v>
      </c>
      <c r="AP208">
        <v>0</v>
      </c>
      <c r="AQ208">
        <v>0</v>
      </c>
      <c r="AR208">
        <v>0</v>
      </c>
      <c r="AS208" t="s">
        <v>3</v>
      </c>
      <c r="AT208">
        <v>1.4E-2</v>
      </c>
      <c r="AU208" t="s">
        <v>3</v>
      </c>
      <c r="AV208">
        <v>0</v>
      </c>
      <c r="AW208">
        <v>2</v>
      </c>
      <c r="AX208">
        <v>38221218</v>
      </c>
      <c r="AY208">
        <v>1</v>
      </c>
      <c r="AZ208">
        <v>0</v>
      </c>
      <c r="BA208">
        <v>208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CX208">
        <f>Y208*Source!I277</f>
        <v>2.8000000000000001E-2</v>
      </c>
      <c r="CY208">
        <f t="shared" si="27"/>
        <v>86</v>
      </c>
      <c r="CZ208">
        <f t="shared" si="28"/>
        <v>86</v>
      </c>
      <c r="DA208">
        <f t="shared" si="29"/>
        <v>1</v>
      </c>
      <c r="DB208">
        <v>0</v>
      </c>
    </row>
    <row r="209" spans="1:106">
      <c r="A209">
        <f>ROW(Source!A277)</f>
        <v>277</v>
      </c>
      <c r="B209">
        <v>38216760</v>
      </c>
      <c r="C209">
        <v>38221196</v>
      </c>
      <c r="D209">
        <v>36805500</v>
      </c>
      <c r="E209">
        <v>1</v>
      </c>
      <c r="F209">
        <v>1</v>
      </c>
      <c r="G209">
        <v>1</v>
      </c>
      <c r="H209">
        <v>3</v>
      </c>
      <c r="I209" t="s">
        <v>325</v>
      </c>
      <c r="J209" t="s">
        <v>326</v>
      </c>
      <c r="K209" t="s">
        <v>327</v>
      </c>
      <c r="L209">
        <v>1346</v>
      </c>
      <c r="N209">
        <v>1009</v>
      </c>
      <c r="O209" t="s">
        <v>294</v>
      </c>
      <c r="P209" t="s">
        <v>294</v>
      </c>
      <c r="Q209">
        <v>1</v>
      </c>
      <c r="W209">
        <v>0</v>
      </c>
      <c r="X209">
        <v>-856710481</v>
      </c>
      <c r="Y209">
        <v>1E-3</v>
      </c>
      <c r="AA209">
        <v>133.05000000000001</v>
      </c>
      <c r="AB209">
        <v>0</v>
      </c>
      <c r="AC209">
        <v>0</v>
      </c>
      <c r="AD209">
        <v>0</v>
      </c>
      <c r="AE209">
        <v>133.05000000000001</v>
      </c>
      <c r="AF209">
        <v>0</v>
      </c>
      <c r="AG209">
        <v>0</v>
      </c>
      <c r="AH209">
        <v>0</v>
      </c>
      <c r="AI209">
        <v>1</v>
      </c>
      <c r="AJ209">
        <v>1</v>
      </c>
      <c r="AK209">
        <v>1</v>
      </c>
      <c r="AL209">
        <v>1</v>
      </c>
      <c r="AN209">
        <v>0</v>
      </c>
      <c r="AO209">
        <v>1</v>
      </c>
      <c r="AP209">
        <v>0</v>
      </c>
      <c r="AQ209">
        <v>0</v>
      </c>
      <c r="AR209">
        <v>0</v>
      </c>
      <c r="AS209" t="s">
        <v>3</v>
      </c>
      <c r="AT209">
        <v>1E-3</v>
      </c>
      <c r="AU209" t="s">
        <v>3</v>
      </c>
      <c r="AV209">
        <v>0</v>
      </c>
      <c r="AW209">
        <v>2</v>
      </c>
      <c r="AX209">
        <v>38221219</v>
      </c>
      <c r="AY209">
        <v>1</v>
      </c>
      <c r="AZ209">
        <v>0</v>
      </c>
      <c r="BA209">
        <v>209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CX209">
        <f>Y209*Source!I277</f>
        <v>2E-3</v>
      </c>
      <c r="CY209">
        <f t="shared" si="27"/>
        <v>133.05000000000001</v>
      </c>
      <c r="CZ209">
        <f t="shared" si="28"/>
        <v>133.05000000000001</v>
      </c>
      <c r="DA209">
        <f t="shared" si="29"/>
        <v>1</v>
      </c>
      <c r="DB209">
        <v>0</v>
      </c>
    </row>
    <row r="210" spans="1:106">
      <c r="A210">
        <f>ROW(Source!A277)</f>
        <v>277</v>
      </c>
      <c r="B210">
        <v>38216760</v>
      </c>
      <c r="C210">
        <v>38221196</v>
      </c>
      <c r="D210">
        <v>36823140</v>
      </c>
      <c r="E210">
        <v>1</v>
      </c>
      <c r="F210">
        <v>1</v>
      </c>
      <c r="G210">
        <v>1</v>
      </c>
      <c r="H210">
        <v>3</v>
      </c>
      <c r="I210" t="s">
        <v>328</v>
      </c>
      <c r="J210" t="s">
        <v>329</v>
      </c>
      <c r="K210" t="s">
        <v>330</v>
      </c>
      <c r="L210">
        <v>1348</v>
      </c>
      <c r="N210">
        <v>1009</v>
      </c>
      <c r="O210" t="s">
        <v>150</v>
      </c>
      <c r="P210" t="s">
        <v>150</v>
      </c>
      <c r="Q210">
        <v>1000</v>
      </c>
      <c r="W210">
        <v>0</v>
      </c>
      <c r="X210">
        <v>426000481</v>
      </c>
      <c r="Y210">
        <v>1E-3</v>
      </c>
      <c r="AA210">
        <v>11500</v>
      </c>
      <c r="AB210">
        <v>0</v>
      </c>
      <c r="AC210">
        <v>0</v>
      </c>
      <c r="AD210">
        <v>0</v>
      </c>
      <c r="AE210">
        <v>11500</v>
      </c>
      <c r="AF210">
        <v>0</v>
      </c>
      <c r="AG210">
        <v>0</v>
      </c>
      <c r="AH210">
        <v>0</v>
      </c>
      <c r="AI210">
        <v>1</v>
      </c>
      <c r="AJ210">
        <v>1</v>
      </c>
      <c r="AK210">
        <v>1</v>
      </c>
      <c r="AL210">
        <v>1</v>
      </c>
      <c r="AN210">
        <v>0</v>
      </c>
      <c r="AO210">
        <v>1</v>
      </c>
      <c r="AP210">
        <v>0</v>
      </c>
      <c r="AQ210">
        <v>0</v>
      </c>
      <c r="AR210">
        <v>0</v>
      </c>
      <c r="AS210" t="s">
        <v>3</v>
      </c>
      <c r="AT210">
        <v>1E-3</v>
      </c>
      <c r="AU210" t="s">
        <v>3</v>
      </c>
      <c r="AV210">
        <v>0</v>
      </c>
      <c r="AW210">
        <v>2</v>
      </c>
      <c r="AX210">
        <v>38221220</v>
      </c>
      <c r="AY210">
        <v>1</v>
      </c>
      <c r="AZ210">
        <v>0</v>
      </c>
      <c r="BA210">
        <v>210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CX210">
        <f>Y210*Source!I277</f>
        <v>2E-3</v>
      </c>
      <c r="CY210">
        <f t="shared" si="27"/>
        <v>11500</v>
      </c>
      <c r="CZ210">
        <f t="shared" si="28"/>
        <v>11500</v>
      </c>
      <c r="DA210">
        <f t="shared" si="29"/>
        <v>1</v>
      </c>
      <c r="DB210">
        <v>0</v>
      </c>
    </row>
    <row r="211" spans="1:106">
      <c r="A211">
        <f>ROW(Source!A277)</f>
        <v>277</v>
      </c>
      <c r="B211">
        <v>38216760</v>
      </c>
      <c r="C211">
        <v>38221196</v>
      </c>
      <c r="D211">
        <v>36838317</v>
      </c>
      <c r="E211">
        <v>1</v>
      </c>
      <c r="F211">
        <v>1</v>
      </c>
      <c r="G211">
        <v>1</v>
      </c>
      <c r="H211">
        <v>3</v>
      </c>
      <c r="I211" t="s">
        <v>305</v>
      </c>
      <c r="J211" t="s">
        <v>306</v>
      </c>
      <c r="K211" t="s">
        <v>307</v>
      </c>
      <c r="L211">
        <v>1346</v>
      </c>
      <c r="N211">
        <v>1009</v>
      </c>
      <c r="O211" t="s">
        <v>294</v>
      </c>
      <c r="P211" t="s">
        <v>294</v>
      </c>
      <c r="Q211">
        <v>1</v>
      </c>
      <c r="W211">
        <v>0</v>
      </c>
      <c r="X211">
        <v>210558753</v>
      </c>
      <c r="Y211">
        <v>3.5999999999999997E-2</v>
      </c>
      <c r="AA211">
        <v>28.6</v>
      </c>
      <c r="AB211">
        <v>0</v>
      </c>
      <c r="AC211">
        <v>0</v>
      </c>
      <c r="AD211">
        <v>0</v>
      </c>
      <c r="AE211">
        <v>28.6</v>
      </c>
      <c r="AF211">
        <v>0</v>
      </c>
      <c r="AG211">
        <v>0</v>
      </c>
      <c r="AH211">
        <v>0</v>
      </c>
      <c r="AI211">
        <v>1</v>
      </c>
      <c r="AJ211">
        <v>1</v>
      </c>
      <c r="AK211">
        <v>1</v>
      </c>
      <c r="AL211">
        <v>1</v>
      </c>
      <c r="AN211">
        <v>0</v>
      </c>
      <c r="AO211">
        <v>1</v>
      </c>
      <c r="AP211">
        <v>0</v>
      </c>
      <c r="AQ211">
        <v>0</v>
      </c>
      <c r="AR211">
        <v>0</v>
      </c>
      <c r="AS211" t="s">
        <v>3</v>
      </c>
      <c r="AT211">
        <v>3.5999999999999997E-2</v>
      </c>
      <c r="AU211" t="s">
        <v>3</v>
      </c>
      <c r="AV211">
        <v>0</v>
      </c>
      <c r="AW211">
        <v>2</v>
      </c>
      <c r="AX211">
        <v>38221221</v>
      </c>
      <c r="AY211">
        <v>1</v>
      </c>
      <c r="AZ211">
        <v>0</v>
      </c>
      <c r="BA211">
        <v>211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CX211">
        <f>Y211*Source!I277</f>
        <v>7.1999999999999995E-2</v>
      </c>
      <c r="CY211">
        <f t="shared" si="27"/>
        <v>28.6</v>
      </c>
      <c r="CZ211">
        <f t="shared" si="28"/>
        <v>28.6</v>
      </c>
      <c r="DA211">
        <f t="shared" si="29"/>
        <v>1</v>
      </c>
      <c r="DB211">
        <v>0</v>
      </c>
    </row>
    <row r="212" spans="1:106">
      <c r="A212">
        <f>ROW(Source!A277)</f>
        <v>277</v>
      </c>
      <c r="B212">
        <v>38216760</v>
      </c>
      <c r="C212">
        <v>38221196</v>
      </c>
      <c r="D212">
        <v>36838470</v>
      </c>
      <c r="E212">
        <v>1</v>
      </c>
      <c r="F212">
        <v>1</v>
      </c>
      <c r="G212">
        <v>1</v>
      </c>
      <c r="H212">
        <v>3</v>
      </c>
      <c r="I212" t="s">
        <v>331</v>
      </c>
      <c r="J212" t="s">
        <v>332</v>
      </c>
      <c r="K212" t="s">
        <v>333</v>
      </c>
      <c r="L212">
        <v>1346</v>
      </c>
      <c r="N212">
        <v>1009</v>
      </c>
      <c r="O212" t="s">
        <v>294</v>
      </c>
      <c r="P212" t="s">
        <v>294</v>
      </c>
      <c r="Q212">
        <v>1</v>
      </c>
      <c r="W212">
        <v>0</v>
      </c>
      <c r="X212">
        <v>-1274984028</v>
      </c>
      <c r="Y212">
        <v>6.0000000000000001E-3</v>
      </c>
      <c r="AA212">
        <v>35.630000000000003</v>
      </c>
      <c r="AB212">
        <v>0</v>
      </c>
      <c r="AC212">
        <v>0</v>
      </c>
      <c r="AD212">
        <v>0</v>
      </c>
      <c r="AE212">
        <v>35.630000000000003</v>
      </c>
      <c r="AF212">
        <v>0</v>
      </c>
      <c r="AG212">
        <v>0</v>
      </c>
      <c r="AH212">
        <v>0</v>
      </c>
      <c r="AI212">
        <v>1</v>
      </c>
      <c r="AJ212">
        <v>1</v>
      </c>
      <c r="AK212">
        <v>1</v>
      </c>
      <c r="AL212">
        <v>1</v>
      </c>
      <c r="AN212">
        <v>0</v>
      </c>
      <c r="AO212">
        <v>1</v>
      </c>
      <c r="AP212">
        <v>0</v>
      </c>
      <c r="AQ212">
        <v>0</v>
      </c>
      <c r="AR212">
        <v>0</v>
      </c>
      <c r="AS212" t="s">
        <v>3</v>
      </c>
      <c r="AT212">
        <v>6.0000000000000001E-3</v>
      </c>
      <c r="AU212" t="s">
        <v>3</v>
      </c>
      <c r="AV212">
        <v>0</v>
      </c>
      <c r="AW212">
        <v>2</v>
      </c>
      <c r="AX212">
        <v>38221222</v>
      </c>
      <c r="AY212">
        <v>1</v>
      </c>
      <c r="AZ212">
        <v>0</v>
      </c>
      <c r="BA212">
        <v>212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CX212">
        <f>Y212*Source!I277</f>
        <v>1.2E-2</v>
      </c>
      <c r="CY212">
        <f t="shared" si="27"/>
        <v>35.630000000000003</v>
      </c>
      <c r="CZ212">
        <f t="shared" si="28"/>
        <v>35.630000000000003</v>
      </c>
      <c r="DA212">
        <f t="shared" si="29"/>
        <v>1</v>
      </c>
      <c r="DB212">
        <v>0</v>
      </c>
    </row>
    <row r="213" spans="1:106">
      <c r="A213">
        <f>ROW(Source!A277)</f>
        <v>277</v>
      </c>
      <c r="B213">
        <v>38216760</v>
      </c>
      <c r="C213">
        <v>38221196</v>
      </c>
      <c r="D213">
        <v>36851945</v>
      </c>
      <c r="E213">
        <v>1</v>
      </c>
      <c r="F213">
        <v>1</v>
      </c>
      <c r="G213">
        <v>1</v>
      </c>
      <c r="H213">
        <v>3</v>
      </c>
      <c r="I213" t="s">
        <v>334</v>
      </c>
      <c r="J213" t="s">
        <v>335</v>
      </c>
      <c r="K213" t="s">
        <v>336</v>
      </c>
      <c r="L213">
        <v>1358</v>
      </c>
      <c r="N213">
        <v>1010</v>
      </c>
      <c r="O213" t="s">
        <v>301</v>
      </c>
      <c r="P213" t="s">
        <v>301</v>
      </c>
      <c r="Q213">
        <v>10</v>
      </c>
      <c r="W213">
        <v>0</v>
      </c>
      <c r="X213">
        <v>1386890308</v>
      </c>
      <c r="Y213">
        <v>0.1</v>
      </c>
      <c r="AA213">
        <v>39</v>
      </c>
      <c r="AB213">
        <v>0</v>
      </c>
      <c r="AC213">
        <v>0</v>
      </c>
      <c r="AD213">
        <v>0</v>
      </c>
      <c r="AE213">
        <v>39</v>
      </c>
      <c r="AF213">
        <v>0</v>
      </c>
      <c r="AG213">
        <v>0</v>
      </c>
      <c r="AH213">
        <v>0</v>
      </c>
      <c r="AI213">
        <v>1</v>
      </c>
      <c r="AJ213">
        <v>1</v>
      </c>
      <c r="AK213">
        <v>1</v>
      </c>
      <c r="AL213">
        <v>1</v>
      </c>
      <c r="AN213">
        <v>0</v>
      </c>
      <c r="AO213">
        <v>1</v>
      </c>
      <c r="AP213">
        <v>0</v>
      </c>
      <c r="AQ213">
        <v>0</v>
      </c>
      <c r="AR213">
        <v>0</v>
      </c>
      <c r="AS213" t="s">
        <v>3</v>
      </c>
      <c r="AT213">
        <v>0.1</v>
      </c>
      <c r="AU213" t="s">
        <v>3</v>
      </c>
      <c r="AV213">
        <v>0</v>
      </c>
      <c r="AW213">
        <v>2</v>
      </c>
      <c r="AX213">
        <v>38221223</v>
      </c>
      <c r="AY213">
        <v>1</v>
      </c>
      <c r="AZ213">
        <v>0</v>
      </c>
      <c r="BA213">
        <v>213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CX213">
        <f>Y213*Source!I277</f>
        <v>0.2</v>
      </c>
      <c r="CY213">
        <f t="shared" si="27"/>
        <v>39</v>
      </c>
      <c r="CZ213">
        <f t="shared" si="28"/>
        <v>39</v>
      </c>
      <c r="DA213">
        <f t="shared" si="29"/>
        <v>1</v>
      </c>
      <c r="DB213">
        <v>0</v>
      </c>
    </row>
    <row r="214" spans="1:106">
      <c r="A214">
        <f>ROW(Source!A277)</f>
        <v>277</v>
      </c>
      <c r="B214">
        <v>38216760</v>
      </c>
      <c r="C214">
        <v>38221196</v>
      </c>
      <c r="D214">
        <v>36799065</v>
      </c>
      <c r="E214">
        <v>17</v>
      </c>
      <c r="F214">
        <v>1</v>
      </c>
      <c r="G214">
        <v>1</v>
      </c>
      <c r="H214">
        <v>3</v>
      </c>
      <c r="I214" t="s">
        <v>308</v>
      </c>
      <c r="J214" t="s">
        <v>3</v>
      </c>
      <c r="K214" t="s">
        <v>309</v>
      </c>
      <c r="L214">
        <v>1374</v>
      </c>
      <c r="N214">
        <v>1013</v>
      </c>
      <c r="O214" t="s">
        <v>310</v>
      </c>
      <c r="P214" t="s">
        <v>310</v>
      </c>
      <c r="Q214">
        <v>1</v>
      </c>
      <c r="W214">
        <v>0</v>
      </c>
      <c r="X214">
        <v>-1731369543</v>
      </c>
      <c r="Y214">
        <v>0.3</v>
      </c>
      <c r="AA214">
        <v>1</v>
      </c>
      <c r="AB214">
        <v>0</v>
      </c>
      <c r="AC214">
        <v>0</v>
      </c>
      <c r="AD214">
        <v>0</v>
      </c>
      <c r="AE214">
        <v>1</v>
      </c>
      <c r="AF214">
        <v>0</v>
      </c>
      <c r="AG214">
        <v>0</v>
      </c>
      <c r="AH214">
        <v>0</v>
      </c>
      <c r="AI214">
        <v>1</v>
      </c>
      <c r="AJ214">
        <v>1</v>
      </c>
      <c r="AK214">
        <v>1</v>
      </c>
      <c r="AL214">
        <v>1</v>
      </c>
      <c r="AN214">
        <v>0</v>
      </c>
      <c r="AO214">
        <v>1</v>
      </c>
      <c r="AP214">
        <v>0</v>
      </c>
      <c r="AQ214">
        <v>0</v>
      </c>
      <c r="AR214">
        <v>0</v>
      </c>
      <c r="AS214" t="s">
        <v>3</v>
      </c>
      <c r="AT214">
        <v>0.3</v>
      </c>
      <c r="AU214" t="s">
        <v>3</v>
      </c>
      <c r="AV214">
        <v>0</v>
      </c>
      <c r="AW214">
        <v>2</v>
      </c>
      <c r="AX214">
        <v>38221224</v>
      </c>
      <c r="AY214">
        <v>1</v>
      </c>
      <c r="AZ214">
        <v>0</v>
      </c>
      <c r="BA214">
        <v>214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CX214">
        <f>Y214*Source!I277</f>
        <v>0.6</v>
      </c>
      <c r="CY214">
        <f t="shared" si="27"/>
        <v>1</v>
      </c>
      <c r="CZ214">
        <f t="shared" si="28"/>
        <v>1</v>
      </c>
      <c r="DA214">
        <f t="shared" si="29"/>
        <v>1</v>
      </c>
      <c r="DB214">
        <v>0</v>
      </c>
    </row>
    <row r="215" spans="1:106">
      <c r="A215">
        <f>ROW(Source!A278)</f>
        <v>278</v>
      </c>
      <c r="B215">
        <v>38216760</v>
      </c>
      <c r="C215">
        <v>38221225</v>
      </c>
      <c r="D215">
        <v>37080781</v>
      </c>
      <c r="E215">
        <v>1</v>
      </c>
      <c r="F215">
        <v>1</v>
      </c>
      <c r="G215">
        <v>1</v>
      </c>
      <c r="H215">
        <v>1</v>
      </c>
      <c r="I215" t="s">
        <v>337</v>
      </c>
      <c r="J215" t="s">
        <v>3</v>
      </c>
      <c r="K215" t="s">
        <v>338</v>
      </c>
      <c r="L215">
        <v>1191</v>
      </c>
      <c r="N215">
        <v>1013</v>
      </c>
      <c r="O215" t="s">
        <v>275</v>
      </c>
      <c r="P215" t="s">
        <v>275</v>
      </c>
      <c r="Q215">
        <v>1</v>
      </c>
      <c r="W215">
        <v>0</v>
      </c>
      <c r="X215">
        <v>912892513</v>
      </c>
      <c r="Y215">
        <v>0.28000000000000003</v>
      </c>
      <c r="AA215">
        <v>0</v>
      </c>
      <c r="AB215">
        <v>0</v>
      </c>
      <c r="AC215">
        <v>0</v>
      </c>
      <c r="AD215">
        <v>9.92</v>
      </c>
      <c r="AE215">
        <v>0</v>
      </c>
      <c r="AF215">
        <v>0</v>
      </c>
      <c r="AG215">
        <v>0</v>
      </c>
      <c r="AH215">
        <v>9.92</v>
      </c>
      <c r="AI215">
        <v>1</v>
      </c>
      <c r="AJ215">
        <v>1</v>
      </c>
      <c r="AK215">
        <v>1</v>
      </c>
      <c r="AL215">
        <v>1</v>
      </c>
      <c r="AN215">
        <v>0</v>
      </c>
      <c r="AO215">
        <v>1</v>
      </c>
      <c r="AP215">
        <v>0</v>
      </c>
      <c r="AQ215">
        <v>0</v>
      </c>
      <c r="AR215">
        <v>0</v>
      </c>
      <c r="AS215" t="s">
        <v>3</v>
      </c>
      <c r="AT215">
        <v>0.28000000000000003</v>
      </c>
      <c r="AU215" t="s">
        <v>3</v>
      </c>
      <c r="AV215">
        <v>1</v>
      </c>
      <c r="AW215">
        <v>2</v>
      </c>
      <c r="AX215">
        <v>38221232</v>
      </c>
      <c r="AY215">
        <v>1</v>
      </c>
      <c r="AZ215">
        <v>0</v>
      </c>
      <c r="BA215">
        <v>215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CX215">
        <f>Y215*Source!I278</f>
        <v>0.28000000000000003</v>
      </c>
      <c r="CY215">
        <f>AD215</f>
        <v>9.92</v>
      </c>
      <c r="CZ215">
        <f>AH215</f>
        <v>9.92</v>
      </c>
      <c r="DA215">
        <f>AL215</f>
        <v>1</v>
      </c>
      <c r="DB215">
        <v>0</v>
      </c>
    </row>
    <row r="216" spans="1:106">
      <c r="A216">
        <f>ROW(Source!A278)</f>
        <v>278</v>
      </c>
      <c r="B216">
        <v>38216760</v>
      </c>
      <c r="C216">
        <v>38221225</v>
      </c>
      <c r="D216">
        <v>37064876</v>
      </c>
      <c r="E216">
        <v>1</v>
      </c>
      <c r="F216">
        <v>1</v>
      </c>
      <c r="G216">
        <v>1</v>
      </c>
      <c r="H216">
        <v>1</v>
      </c>
      <c r="I216" t="s">
        <v>276</v>
      </c>
      <c r="J216" t="s">
        <v>3</v>
      </c>
      <c r="K216" t="s">
        <v>277</v>
      </c>
      <c r="L216">
        <v>1191</v>
      </c>
      <c r="N216">
        <v>1013</v>
      </c>
      <c r="O216" t="s">
        <v>275</v>
      </c>
      <c r="P216" t="s">
        <v>275</v>
      </c>
      <c r="Q216">
        <v>1</v>
      </c>
      <c r="W216">
        <v>0</v>
      </c>
      <c r="X216">
        <v>-1417349443</v>
      </c>
      <c r="Y216">
        <v>0.02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1</v>
      </c>
      <c r="AJ216">
        <v>1</v>
      </c>
      <c r="AK216">
        <v>1</v>
      </c>
      <c r="AL216">
        <v>1</v>
      </c>
      <c r="AN216">
        <v>0</v>
      </c>
      <c r="AO216">
        <v>1</v>
      </c>
      <c r="AP216">
        <v>0</v>
      </c>
      <c r="AQ216">
        <v>0</v>
      </c>
      <c r="AR216">
        <v>0</v>
      </c>
      <c r="AS216" t="s">
        <v>3</v>
      </c>
      <c r="AT216">
        <v>0.02</v>
      </c>
      <c r="AU216" t="s">
        <v>3</v>
      </c>
      <c r="AV216">
        <v>2</v>
      </c>
      <c r="AW216">
        <v>2</v>
      </c>
      <c r="AX216">
        <v>38221233</v>
      </c>
      <c r="AY216">
        <v>1</v>
      </c>
      <c r="AZ216">
        <v>0</v>
      </c>
      <c r="BA216">
        <v>216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CX216">
        <f>Y216*Source!I278</f>
        <v>0.02</v>
      </c>
      <c r="CY216">
        <f>AD216</f>
        <v>0</v>
      </c>
      <c r="CZ216">
        <f>AH216</f>
        <v>0</v>
      </c>
      <c r="DA216">
        <f>AL216</f>
        <v>1</v>
      </c>
      <c r="DB216">
        <v>0</v>
      </c>
    </row>
    <row r="217" spans="1:106">
      <c r="A217">
        <f>ROW(Source!A278)</f>
        <v>278</v>
      </c>
      <c r="B217">
        <v>38216760</v>
      </c>
      <c r="C217">
        <v>38221225</v>
      </c>
      <c r="D217">
        <v>36882159</v>
      </c>
      <c r="E217">
        <v>1</v>
      </c>
      <c r="F217">
        <v>1</v>
      </c>
      <c r="G217">
        <v>1</v>
      </c>
      <c r="H217">
        <v>2</v>
      </c>
      <c r="I217" t="s">
        <v>278</v>
      </c>
      <c r="J217" t="s">
        <v>279</v>
      </c>
      <c r="K217" t="s">
        <v>280</v>
      </c>
      <c r="L217">
        <v>1368</v>
      </c>
      <c r="N217">
        <v>1011</v>
      </c>
      <c r="O217" t="s">
        <v>281</v>
      </c>
      <c r="P217" t="s">
        <v>281</v>
      </c>
      <c r="Q217">
        <v>1</v>
      </c>
      <c r="W217">
        <v>0</v>
      </c>
      <c r="X217">
        <v>-1718674368</v>
      </c>
      <c r="Y217">
        <v>0.01</v>
      </c>
      <c r="AA217">
        <v>0</v>
      </c>
      <c r="AB217">
        <v>111.99</v>
      </c>
      <c r="AC217">
        <v>13.5</v>
      </c>
      <c r="AD217">
        <v>0</v>
      </c>
      <c r="AE217">
        <v>0</v>
      </c>
      <c r="AF217">
        <v>111.99</v>
      </c>
      <c r="AG217">
        <v>13.5</v>
      </c>
      <c r="AH217">
        <v>0</v>
      </c>
      <c r="AI217">
        <v>1</v>
      </c>
      <c r="AJ217">
        <v>1</v>
      </c>
      <c r="AK217">
        <v>1</v>
      </c>
      <c r="AL217">
        <v>1</v>
      </c>
      <c r="AN217">
        <v>0</v>
      </c>
      <c r="AO217">
        <v>1</v>
      </c>
      <c r="AP217">
        <v>0</v>
      </c>
      <c r="AQ217">
        <v>0</v>
      </c>
      <c r="AR217">
        <v>0</v>
      </c>
      <c r="AS217" t="s">
        <v>3</v>
      </c>
      <c r="AT217">
        <v>0.01</v>
      </c>
      <c r="AU217" t="s">
        <v>3</v>
      </c>
      <c r="AV217">
        <v>0</v>
      </c>
      <c r="AW217">
        <v>2</v>
      </c>
      <c r="AX217">
        <v>38221234</v>
      </c>
      <c r="AY217">
        <v>1</v>
      </c>
      <c r="AZ217">
        <v>0</v>
      </c>
      <c r="BA217">
        <v>217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CX217">
        <f>Y217*Source!I278</f>
        <v>0.01</v>
      </c>
      <c r="CY217">
        <f>AB217</f>
        <v>111.99</v>
      </c>
      <c r="CZ217">
        <f>AF217</f>
        <v>111.99</v>
      </c>
      <c r="DA217">
        <f>AJ217</f>
        <v>1</v>
      </c>
      <c r="DB217">
        <v>0</v>
      </c>
    </row>
    <row r="218" spans="1:106">
      <c r="A218">
        <f>ROW(Source!A278)</f>
        <v>278</v>
      </c>
      <c r="B218">
        <v>38216760</v>
      </c>
      <c r="C218">
        <v>38221225</v>
      </c>
      <c r="D218">
        <v>36883554</v>
      </c>
      <c r="E218">
        <v>1</v>
      </c>
      <c r="F218">
        <v>1</v>
      </c>
      <c r="G218">
        <v>1</v>
      </c>
      <c r="H218">
        <v>2</v>
      </c>
      <c r="I218" t="s">
        <v>282</v>
      </c>
      <c r="J218" t="s">
        <v>283</v>
      </c>
      <c r="K218" t="s">
        <v>284</v>
      </c>
      <c r="L218">
        <v>1368</v>
      </c>
      <c r="N218">
        <v>1011</v>
      </c>
      <c r="O218" t="s">
        <v>281</v>
      </c>
      <c r="P218" t="s">
        <v>281</v>
      </c>
      <c r="Q218">
        <v>1</v>
      </c>
      <c r="W218">
        <v>0</v>
      </c>
      <c r="X218">
        <v>1372534845</v>
      </c>
      <c r="Y218">
        <v>0.01</v>
      </c>
      <c r="AA218">
        <v>0</v>
      </c>
      <c r="AB218">
        <v>65.709999999999994</v>
      </c>
      <c r="AC218">
        <v>11.6</v>
      </c>
      <c r="AD218">
        <v>0</v>
      </c>
      <c r="AE218">
        <v>0</v>
      </c>
      <c r="AF218">
        <v>65.709999999999994</v>
      </c>
      <c r="AG218">
        <v>11.6</v>
      </c>
      <c r="AH218">
        <v>0</v>
      </c>
      <c r="AI218">
        <v>1</v>
      </c>
      <c r="AJ218">
        <v>1</v>
      </c>
      <c r="AK218">
        <v>1</v>
      </c>
      <c r="AL218">
        <v>1</v>
      </c>
      <c r="AN218">
        <v>0</v>
      </c>
      <c r="AO218">
        <v>1</v>
      </c>
      <c r="AP218">
        <v>0</v>
      </c>
      <c r="AQ218">
        <v>0</v>
      </c>
      <c r="AR218">
        <v>0</v>
      </c>
      <c r="AS218" t="s">
        <v>3</v>
      </c>
      <c r="AT218">
        <v>0.01</v>
      </c>
      <c r="AU218" t="s">
        <v>3</v>
      </c>
      <c r="AV218">
        <v>0</v>
      </c>
      <c r="AW218">
        <v>2</v>
      </c>
      <c r="AX218">
        <v>38221235</v>
      </c>
      <c r="AY218">
        <v>1</v>
      </c>
      <c r="AZ218">
        <v>0</v>
      </c>
      <c r="BA218">
        <v>218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CX218">
        <f>Y218*Source!I278</f>
        <v>0.01</v>
      </c>
      <c r="CY218">
        <f>AB218</f>
        <v>65.709999999999994</v>
      </c>
      <c r="CZ218">
        <f>AF218</f>
        <v>65.709999999999994</v>
      </c>
      <c r="DA218">
        <f>AJ218</f>
        <v>1</v>
      </c>
      <c r="DB218">
        <v>0</v>
      </c>
    </row>
    <row r="219" spans="1:106">
      <c r="A219">
        <f>ROW(Source!A278)</f>
        <v>278</v>
      </c>
      <c r="B219">
        <v>38216760</v>
      </c>
      <c r="C219">
        <v>38221225</v>
      </c>
      <c r="D219">
        <v>36804455</v>
      </c>
      <c r="E219">
        <v>1</v>
      </c>
      <c r="F219">
        <v>1</v>
      </c>
      <c r="G219">
        <v>1</v>
      </c>
      <c r="H219">
        <v>3</v>
      </c>
      <c r="I219" t="s">
        <v>339</v>
      </c>
      <c r="J219" t="s">
        <v>340</v>
      </c>
      <c r="K219" t="s">
        <v>341</v>
      </c>
      <c r="L219">
        <v>1348</v>
      </c>
      <c r="N219">
        <v>1009</v>
      </c>
      <c r="O219" t="s">
        <v>150</v>
      </c>
      <c r="P219" t="s">
        <v>150</v>
      </c>
      <c r="Q219">
        <v>1000</v>
      </c>
      <c r="W219">
        <v>0</v>
      </c>
      <c r="X219">
        <v>251332693</v>
      </c>
      <c r="Y219">
        <v>3.0000000000000001E-5</v>
      </c>
      <c r="AA219">
        <v>12430</v>
      </c>
      <c r="AB219">
        <v>0</v>
      </c>
      <c r="AC219">
        <v>0</v>
      </c>
      <c r="AD219">
        <v>0</v>
      </c>
      <c r="AE219">
        <v>12430</v>
      </c>
      <c r="AF219">
        <v>0</v>
      </c>
      <c r="AG219">
        <v>0</v>
      </c>
      <c r="AH219">
        <v>0</v>
      </c>
      <c r="AI219">
        <v>1</v>
      </c>
      <c r="AJ219">
        <v>1</v>
      </c>
      <c r="AK219">
        <v>1</v>
      </c>
      <c r="AL219">
        <v>1</v>
      </c>
      <c r="AN219">
        <v>0</v>
      </c>
      <c r="AO219">
        <v>1</v>
      </c>
      <c r="AP219">
        <v>0</v>
      </c>
      <c r="AQ219">
        <v>0</v>
      </c>
      <c r="AR219">
        <v>0</v>
      </c>
      <c r="AS219" t="s">
        <v>3</v>
      </c>
      <c r="AT219">
        <v>3.0000000000000001E-5</v>
      </c>
      <c r="AU219" t="s">
        <v>3</v>
      </c>
      <c r="AV219">
        <v>0</v>
      </c>
      <c r="AW219">
        <v>2</v>
      </c>
      <c r="AX219">
        <v>38221236</v>
      </c>
      <c r="AY219">
        <v>1</v>
      </c>
      <c r="AZ219">
        <v>0</v>
      </c>
      <c r="BA219">
        <v>219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CX219">
        <f>Y219*Source!I278</f>
        <v>3.0000000000000001E-5</v>
      </c>
      <c r="CY219">
        <f>AA219</f>
        <v>12430</v>
      </c>
      <c r="CZ219">
        <f>AE219</f>
        <v>12430</v>
      </c>
      <c r="DA219">
        <f>AI219</f>
        <v>1</v>
      </c>
      <c r="DB219">
        <v>0</v>
      </c>
    </row>
    <row r="220" spans="1:106">
      <c r="A220">
        <f>ROW(Source!A278)</f>
        <v>278</v>
      </c>
      <c r="B220">
        <v>38216760</v>
      </c>
      <c r="C220">
        <v>38221225</v>
      </c>
      <c r="D220">
        <v>36799065</v>
      </c>
      <c r="E220">
        <v>17</v>
      </c>
      <c r="F220">
        <v>1</v>
      </c>
      <c r="G220">
        <v>1</v>
      </c>
      <c r="H220">
        <v>3</v>
      </c>
      <c r="I220" t="s">
        <v>308</v>
      </c>
      <c r="J220" t="s">
        <v>3</v>
      </c>
      <c r="K220" t="s">
        <v>309</v>
      </c>
      <c r="L220">
        <v>1374</v>
      </c>
      <c r="N220">
        <v>1013</v>
      </c>
      <c r="O220" t="s">
        <v>310</v>
      </c>
      <c r="P220" t="s">
        <v>310</v>
      </c>
      <c r="Q220">
        <v>1</v>
      </c>
      <c r="W220">
        <v>0</v>
      </c>
      <c r="X220">
        <v>-1731369543</v>
      </c>
      <c r="Y220">
        <v>0.06</v>
      </c>
      <c r="AA220">
        <v>1</v>
      </c>
      <c r="AB220">
        <v>0</v>
      </c>
      <c r="AC220">
        <v>0</v>
      </c>
      <c r="AD220">
        <v>0</v>
      </c>
      <c r="AE220">
        <v>1</v>
      </c>
      <c r="AF220">
        <v>0</v>
      </c>
      <c r="AG220">
        <v>0</v>
      </c>
      <c r="AH220">
        <v>0</v>
      </c>
      <c r="AI220">
        <v>1</v>
      </c>
      <c r="AJ220">
        <v>1</v>
      </c>
      <c r="AK220">
        <v>1</v>
      </c>
      <c r="AL220">
        <v>1</v>
      </c>
      <c r="AN220">
        <v>0</v>
      </c>
      <c r="AO220">
        <v>1</v>
      </c>
      <c r="AP220">
        <v>0</v>
      </c>
      <c r="AQ220">
        <v>0</v>
      </c>
      <c r="AR220">
        <v>0</v>
      </c>
      <c r="AS220" t="s">
        <v>3</v>
      </c>
      <c r="AT220">
        <v>0.06</v>
      </c>
      <c r="AU220" t="s">
        <v>3</v>
      </c>
      <c r="AV220">
        <v>0</v>
      </c>
      <c r="AW220">
        <v>2</v>
      </c>
      <c r="AX220">
        <v>38221237</v>
      </c>
      <c r="AY220">
        <v>1</v>
      </c>
      <c r="AZ220">
        <v>0</v>
      </c>
      <c r="BA220">
        <v>220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CX220">
        <f>Y220*Source!I278</f>
        <v>0.06</v>
      </c>
      <c r="CY220">
        <f>AA220</f>
        <v>1</v>
      </c>
      <c r="CZ220">
        <f>AE220</f>
        <v>1</v>
      </c>
      <c r="DA220">
        <f>AI220</f>
        <v>1</v>
      </c>
      <c r="DB220">
        <v>0</v>
      </c>
    </row>
    <row r="221" spans="1:106">
      <c r="A221">
        <f>ROW(Source!A279)</f>
        <v>279</v>
      </c>
      <c r="B221">
        <v>38216760</v>
      </c>
      <c r="C221">
        <v>38221238</v>
      </c>
      <c r="D221">
        <v>37080781</v>
      </c>
      <c r="E221">
        <v>1</v>
      </c>
      <c r="F221">
        <v>1</v>
      </c>
      <c r="G221">
        <v>1</v>
      </c>
      <c r="H221">
        <v>1</v>
      </c>
      <c r="I221" t="s">
        <v>337</v>
      </c>
      <c r="J221" t="s">
        <v>3</v>
      </c>
      <c r="K221" t="s">
        <v>338</v>
      </c>
      <c r="L221">
        <v>1191</v>
      </c>
      <c r="N221">
        <v>1013</v>
      </c>
      <c r="O221" t="s">
        <v>275</v>
      </c>
      <c r="P221" t="s">
        <v>275</v>
      </c>
      <c r="Q221">
        <v>1</v>
      </c>
      <c r="W221">
        <v>0</v>
      </c>
      <c r="X221">
        <v>912892513</v>
      </c>
      <c r="Y221">
        <v>2.37</v>
      </c>
      <c r="AA221">
        <v>0</v>
      </c>
      <c r="AB221">
        <v>0</v>
      </c>
      <c r="AC221">
        <v>0</v>
      </c>
      <c r="AD221">
        <v>9.92</v>
      </c>
      <c r="AE221">
        <v>0</v>
      </c>
      <c r="AF221">
        <v>0</v>
      </c>
      <c r="AG221">
        <v>0</v>
      </c>
      <c r="AH221">
        <v>9.92</v>
      </c>
      <c r="AI221">
        <v>1</v>
      </c>
      <c r="AJ221">
        <v>1</v>
      </c>
      <c r="AK221">
        <v>1</v>
      </c>
      <c r="AL221">
        <v>1</v>
      </c>
      <c r="AN221">
        <v>0</v>
      </c>
      <c r="AO221">
        <v>1</v>
      </c>
      <c r="AP221">
        <v>0</v>
      </c>
      <c r="AQ221">
        <v>0</v>
      </c>
      <c r="AR221">
        <v>0</v>
      </c>
      <c r="AS221" t="s">
        <v>3</v>
      </c>
      <c r="AT221">
        <v>2.37</v>
      </c>
      <c r="AU221" t="s">
        <v>3</v>
      </c>
      <c r="AV221">
        <v>1</v>
      </c>
      <c r="AW221">
        <v>2</v>
      </c>
      <c r="AX221">
        <v>38221250</v>
      </c>
      <c r="AY221">
        <v>1</v>
      </c>
      <c r="AZ221">
        <v>0</v>
      </c>
      <c r="BA221">
        <v>221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CX221">
        <f>Y221*Source!I279</f>
        <v>2.37</v>
      </c>
      <c r="CY221">
        <f>AD221</f>
        <v>9.92</v>
      </c>
      <c r="CZ221">
        <f>AH221</f>
        <v>9.92</v>
      </c>
      <c r="DA221">
        <f>AL221</f>
        <v>1</v>
      </c>
      <c r="DB221">
        <v>0</v>
      </c>
    </row>
    <row r="222" spans="1:106">
      <c r="A222">
        <f>ROW(Source!A279)</f>
        <v>279</v>
      </c>
      <c r="B222">
        <v>38216760</v>
      </c>
      <c r="C222">
        <v>38221238</v>
      </c>
      <c r="D222">
        <v>37064876</v>
      </c>
      <c r="E222">
        <v>1</v>
      </c>
      <c r="F222">
        <v>1</v>
      </c>
      <c r="G222">
        <v>1</v>
      </c>
      <c r="H222">
        <v>1</v>
      </c>
      <c r="I222" t="s">
        <v>276</v>
      </c>
      <c r="J222" t="s">
        <v>3</v>
      </c>
      <c r="K222" t="s">
        <v>277</v>
      </c>
      <c r="L222">
        <v>1191</v>
      </c>
      <c r="N222">
        <v>1013</v>
      </c>
      <c r="O222" t="s">
        <v>275</v>
      </c>
      <c r="P222" t="s">
        <v>275</v>
      </c>
      <c r="Q222">
        <v>1</v>
      </c>
      <c r="W222">
        <v>0</v>
      </c>
      <c r="X222">
        <v>-1417349443</v>
      </c>
      <c r="Y222">
        <v>0.36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1</v>
      </c>
      <c r="AJ222">
        <v>1</v>
      </c>
      <c r="AK222">
        <v>1</v>
      </c>
      <c r="AL222">
        <v>1</v>
      </c>
      <c r="AN222">
        <v>0</v>
      </c>
      <c r="AO222">
        <v>1</v>
      </c>
      <c r="AP222">
        <v>0</v>
      </c>
      <c r="AQ222">
        <v>0</v>
      </c>
      <c r="AR222">
        <v>0</v>
      </c>
      <c r="AS222" t="s">
        <v>3</v>
      </c>
      <c r="AT222">
        <v>0.36</v>
      </c>
      <c r="AU222" t="s">
        <v>3</v>
      </c>
      <c r="AV222">
        <v>2</v>
      </c>
      <c r="AW222">
        <v>2</v>
      </c>
      <c r="AX222">
        <v>38221251</v>
      </c>
      <c r="AY222">
        <v>1</v>
      </c>
      <c r="AZ222">
        <v>0</v>
      </c>
      <c r="BA222">
        <v>222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CX222">
        <f>Y222*Source!I279</f>
        <v>0.36</v>
      </c>
      <c r="CY222">
        <f>AD222</f>
        <v>0</v>
      </c>
      <c r="CZ222">
        <f>AH222</f>
        <v>0</v>
      </c>
      <c r="DA222">
        <f>AL222</f>
        <v>1</v>
      </c>
      <c r="DB222">
        <v>0</v>
      </c>
    </row>
    <row r="223" spans="1:106">
      <c r="A223">
        <f>ROW(Source!A279)</f>
        <v>279</v>
      </c>
      <c r="B223">
        <v>38216760</v>
      </c>
      <c r="C223">
        <v>38221238</v>
      </c>
      <c r="D223">
        <v>36881979</v>
      </c>
      <c r="E223">
        <v>1</v>
      </c>
      <c r="F223">
        <v>1</v>
      </c>
      <c r="G223">
        <v>1</v>
      </c>
      <c r="H223">
        <v>2</v>
      </c>
      <c r="I223" t="s">
        <v>342</v>
      </c>
      <c r="J223" t="s">
        <v>343</v>
      </c>
      <c r="K223" t="s">
        <v>344</v>
      </c>
      <c r="L223">
        <v>1368</v>
      </c>
      <c r="N223">
        <v>1011</v>
      </c>
      <c r="O223" t="s">
        <v>281</v>
      </c>
      <c r="P223" t="s">
        <v>281</v>
      </c>
      <c r="Q223">
        <v>1</v>
      </c>
      <c r="W223">
        <v>0</v>
      </c>
      <c r="X223">
        <v>913578523</v>
      </c>
      <c r="Y223">
        <v>0.22</v>
      </c>
      <c r="AA223">
        <v>0</v>
      </c>
      <c r="AB223">
        <v>2.99</v>
      </c>
      <c r="AC223">
        <v>0</v>
      </c>
      <c r="AD223">
        <v>0</v>
      </c>
      <c r="AE223">
        <v>0</v>
      </c>
      <c r="AF223">
        <v>2.99</v>
      </c>
      <c r="AG223">
        <v>0</v>
      </c>
      <c r="AH223">
        <v>0</v>
      </c>
      <c r="AI223">
        <v>1</v>
      </c>
      <c r="AJ223">
        <v>1</v>
      </c>
      <c r="AK223">
        <v>1</v>
      </c>
      <c r="AL223">
        <v>1</v>
      </c>
      <c r="AN223">
        <v>0</v>
      </c>
      <c r="AO223">
        <v>1</v>
      </c>
      <c r="AP223">
        <v>0</v>
      </c>
      <c r="AQ223">
        <v>0</v>
      </c>
      <c r="AR223">
        <v>0</v>
      </c>
      <c r="AS223" t="s">
        <v>3</v>
      </c>
      <c r="AT223">
        <v>0.22</v>
      </c>
      <c r="AU223" t="s">
        <v>3</v>
      </c>
      <c r="AV223">
        <v>0</v>
      </c>
      <c r="AW223">
        <v>2</v>
      </c>
      <c r="AX223">
        <v>38221252</v>
      </c>
      <c r="AY223">
        <v>1</v>
      </c>
      <c r="AZ223">
        <v>0</v>
      </c>
      <c r="BA223">
        <v>223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>
        <v>0</v>
      </c>
      <c r="BV223">
        <v>0</v>
      </c>
      <c r="BW223">
        <v>0</v>
      </c>
      <c r="CX223">
        <f>Y223*Source!I279</f>
        <v>0.22</v>
      </c>
      <c r="CY223">
        <f>AB223</f>
        <v>2.99</v>
      </c>
      <c r="CZ223">
        <f>AF223</f>
        <v>2.99</v>
      </c>
      <c r="DA223">
        <f>AJ223</f>
        <v>1</v>
      </c>
      <c r="DB223">
        <v>0</v>
      </c>
    </row>
    <row r="224" spans="1:106">
      <c r="A224">
        <f>ROW(Source!A279)</f>
        <v>279</v>
      </c>
      <c r="B224">
        <v>38216760</v>
      </c>
      <c r="C224">
        <v>38221238</v>
      </c>
      <c r="D224">
        <v>36882159</v>
      </c>
      <c r="E224">
        <v>1</v>
      </c>
      <c r="F224">
        <v>1</v>
      </c>
      <c r="G224">
        <v>1</v>
      </c>
      <c r="H224">
        <v>2</v>
      </c>
      <c r="I224" t="s">
        <v>278</v>
      </c>
      <c r="J224" t="s">
        <v>279</v>
      </c>
      <c r="K224" t="s">
        <v>280</v>
      </c>
      <c r="L224">
        <v>1368</v>
      </c>
      <c r="N224">
        <v>1011</v>
      </c>
      <c r="O224" t="s">
        <v>281</v>
      </c>
      <c r="P224" t="s">
        <v>281</v>
      </c>
      <c r="Q224">
        <v>1</v>
      </c>
      <c r="W224">
        <v>0</v>
      </c>
      <c r="X224">
        <v>-1718674368</v>
      </c>
      <c r="Y224">
        <v>7.0000000000000007E-2</v>
      </c>
      <c r="AA224">
        <v>0</v>
      </c>
      <c r="AB224">
        <v>111.99</v>
      </c>
      <c r="AC224">
        <v>13.5</v>
      </c>
      <c r="AD224">
        <v>0</v>
      </c>
      <c r="AE224">
        <v>0</v>
      </c>
      <c r="AF224">
        <v>111.99</v>
      </c>
      <c r="AG224">
        <v>13.5</v>
      </c>
      <c r="AH224">
        <v>0</v>
      </c>
      <c r="AI224">
        <v>1</v>
      </c>
      <c r="AJ224">
        <v>1</v>
      </c>
      <c r="AK224">
        <v>1</v>
      </c>
      <c r="AL224">
        <v>1</v>
      </c>
      <c r="AN224">
        <v>0</v>
      </c>
      <c r="AO224">
        <v>1</v>
      </c>
      <c r="AP224">
        <v>0</v>
      </c>
      <c r="AQ224">
        <v>0</v>
      </c>
      <c r="AR224">
        <v>0</v>
      </c>
      <c r="AS224" t="s">
        <v>3</v>
      </c>
      <c r="AT224">
        <v>7.0000000000000007E-2</v>
      </c>
      <c r="AU224" t="s">
        <v>3</v>
      </c>
      <c r="AV224">
        <v>0</v>
      </c>
      <c r="AW224">
        <v>2</v>
      </c>
      <c r="AX224">
        <v>38221253</v>
      </c>
      <c r="AY224">
        <v>1</v>
      </c>
      <c r="AZ224">
        <v>0</v>
      </c>
      <c r="BA224">
        <v>224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CX224">
        <f>Y224*Source!I279</f>
        <v>7.0000000000000007E-2</v>
      </c>
      <c r="CY224">
        <f>AB224</f>
        <v>111.99</v>
      </c>
      <c r="CZ224">
        <f>AF224</f>
        <v>111.99</v>
      </c>
      <c r="DA224">
        <f>AJ224</f>
        <v>1</v>
      </c>
      <c r="DB224">
        <v>0</v>
      </c>
    </row>
    <row r="225" spans="1:106">
      <c r="A225">
        <f>ROW(Source!A279)</f>
        <v>279</v>
      </c>
      <c r="B225">
        <v>38216760</v>
      </c>
      <c r="C225">
        <v>38221238</v>
      </c>
      <c r="D225">
        <v>36883554</v>
      </c>
      <c r="E225">
        <v>1</v>
      </c>
      <c r="F225">
        <v>1</v>
      </c>
      <c r="G225">
        <v>1</v>
      </c>
      <c r="H225">
        <v>2</v>
      </c>
      <c r="I225" t="s">
        <v>282</v>
      </c>
      <c r="J225" t="s">
        <v>283</v>
      </c>
      <c r="K225" t="s">
        <v>284</v>
      </c>
      <c r="L225">
        <v>1368</v>
      </c>
      <c r="N225">
        <v>1011</v>
      </c>
      <c r="O225" t="s">
        <v>281</v>
      </c>
      <c r="P225" t="s">
        <v>281</v>
      </c>
      <c r="Q225">
        <v>1</v>
      </c>
      <c r="W225">
        <v>0</v>
      </c>
      <c r="X225">
        <v>1372534845</v>
      </c>
      <c r="Y225">
        <v>7.0000000000000007E-2</v>
      </c>
      <c r="AA225">
        <v>0</v>
      </c>
      <c r="AB225">
        <v>65.709999999999994</v>
      </c>
      <c r="AC225">
        <v>11.6</v>
      </c>
      <c r="AD225">
        <v>0</v>
      </c>
      <c r="AE225">
        <v>0</v>
      </c>
      <c r="AF225">
        <v>65.709999999999994</v>
      </c>
      <c r="AG225">
        <v>11.6</v>
      </c>
      <c r="AH225">
        <v>0</v>
      </c>
      <c r="AI225">
        <v>1</v>
      </c>
      <c r="AJ225">
        <v>1</v>
      </c>
      <c r="AK225">
        <v>1</v>
      </c>
      <c r="AL225">
        <v>1</v>
      </c>
      <c r="AN225">
        <v>0</v>
      </c>
      <c r="AO225">
        <v>1</v>
      </c>
      <c r="AP225">
        <v>0</v>
      </c>
      <c r="AQ225">
        <v>0</v>
      </c>
      <c r="AR225">
        <v>0</v>
      </c>
      <c r="AS225" t="s">
        <v>3</v>
      </c>
      <c r="AT225">
        <v>7.0000000000000007E-2</v>
      </c>
      <c r="AU225" t="s">
        <v>3</v>
      </c>
      <c r="AV225">
        <v>0</v>
      </c>
      <c r="AW225">
        <v>2</v>
      </c>
      <c r="AX225">
        <v>38221254</v>
      </c>
      <c r="AY225">
        <v>1</v>
      </c>
      <c r="AZ225">
        <v>0</v>
      </c>
      <c r="BA225">
        <v>225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CX225">
        <f>Y225*Source!I279</f>
        <v>7.0000000000000007E-2</v>
      </c>
      <c r="CY225">
        <f>AB225</f>
        <v>65.709999999999994</v>
      </c>
      <c r="CZ225">
        <f>AF225</f>
        <v>65.709999999999994</v>
      </c>
      <c r="DA225">
        <f>AJ225</f>
        <v>1</v>
      </c>
      <c r="DB225">
        <v>0</v>
      </c>
    </row>
    <row r="226" spans="1:106">
      <c r="A226">
        <f>ROW(Source!A279)</f>
        <v>279</v>
      </c>
      <c r="B226">
        <v>38216760</v>
      </c>
      <c r="C226">
        <v>38221238</v>
      </c>
      <c r="D226">
        <v>36883858</v>
      </c>
      <c r="E226">
        <v>1</v>
      </c>
      <c r="F226">
        <v>1</v>
      </c>
      <c r="G226">
        <v>1</v>
      </c>
      <c r="H226">
        <v>2</v>
      </c>
      <c r="I226" t="s">
        <v>285</v>
      </c>
      <c r="J226" t="s">
        <v>286</v>
      </c>
      <c r="K226" t="s">
        <v>287</v>
      </c>
      <c r="L226">
        <v>1368</v>
      </c>
      <c r="N226">
        <v>1011</v>
      </c>
      <c r="O226" t="s">
        <v>281</v>
      </c>
      <c r="P226" t="s">
        <v>281</v>
      </c>
      <c r="Q226">
        <v>1</v>
      </c>
      <c r="W226">
        <v>0</v>
      </c>
      <c r="X226">
        <v>-353815937</v>
      </c>
      <c r="Y226">
        <v>0.71</v>
      </c>
      <c r="AA226">
        <v>0</v>
      </c>
      <c r="AB226">
        <v>8.1</v>
      </c>
      <c r="AC226">
        <v>0</v>
      </c>
      <c r="AD226">
        <v>0</v>
      </c>
      <c r="AE226">
        <v>0</v>
      </c>
      <c r="AF226">
        <v>8.1</v>
      </c>
      <c r="AG226">
        <v>0</v>
      </c>
      <c r="AH226">
        <v>0</v>
      </c>
      <c r="AI226">
        <v>1</v>
      </c>
      <c r="AJ226">
        <v>1</v>
      </c>
      <c r="AK226">
        <v>1</v>
      </c>
      <c r="AL226">
        <v>1</v>
      </c>
      <c r="AN226">
        <v>0</v>
      </c>
      <c r="AO226">
        <v>1</v>
      </c>
      <c r="AP226">
        <v>0</v>
      </c>
      <c r="AQ226">
        <v>0</v>
      </c>
      <c r="AR226">
        <v>0</v>
      </c>
      <c r="AS226" t="s">
        <v>3</v>
      </c>
      <c r="AT226">
        <v>0.71</v>
      </c>
      <c r="AU226" t="s">
        <v>3</v>
      </c>
      <c r="AV226">
        <v>0</v>
      </c>
      <c r="AW226">
        <v>2</v>
      </c>
      <c r="AX226">
        <v>38221255</v>
      </c>
      <c r="AY226">
        <v>1</v>
      </c>
      <c r="AZ226">
        <v>0</v>
      </c>
      <c r="BA226">
        <v>226</v>
      </c>
      <c r="BB226">
        <v>0</v>
      </c>
      <c r="BC226">
        <v>0</v>
      </c>
      <c r="BD226">
        <v>0</v>
      </c>
      <c r="BE226">
        <v>0</v>
      </c>
      <c r="BF226">
        <v>0</v>
      </c>
      <c r="BG226">
        <v>0</v>
      </c>
      <c r="BH226">
        <v>0</v>
      </c>
      <c r="BI226">
        <v>0</v>
      </c>
      <c r="BJ226">
        <v>0</v>
      </c>
      <c r="BK226">
        <v>0</v>
      </c>
      <c r="BL226">
        <v>0</v>
      </c>
      <c r="BM226">
        <v>0</v>
      </c>
      <c r="BN226">
        <v>0</v>
      </c>
      <c r="BO226">
        <v>0</v>
      </c>
      <c r="BP226">
        <v>0</v>
      </c>
      <c r="BQ226">
        <v>0</v>
      </c>
      <c r="BR226">
        <v>0</v>
      </c>
      <c r="BS226">
        <v>0</v>
      </c>
      <c r="BT226">
        <v>0</v>
      </c>
      <c r="BU226">
        <v>0</v>
      </c>
      <c r="BV226">
        <v>0</v>
      </c>
      <c r="BW226">
        <v>0</v>
      </c>
      <c r="CX226">
        <f>Y226*Source!I279</f>
        <v>0.71</v>
      </c>
      <c r="CY226">
        <f>AB226</f>
        <v>8.1</v>
      </c>
      <c r="CZ226">
        <f>AF226</f>
        <v>8.1</v>
      </c>
      <c r="DA226">
        <f>AJ226</f>
        <v>1</v>
      </c>
      <c r="DB226">
        <v>0</v>
      </c>
    </row>
    <row r="227" spans="1:106">
      <c r="A227">
        <f>ROW(Source!A279)</f>
        <v>279</v>
      </c>
      <c r="B227">
        <v>38216760</v>
      </c>
      <c r="C227">
        <v>38221238</v>
      </c>
      <c r="D227">
        <v>36883878</v>
      </c>
      <c r="E227">
        <v>1</v>
      </c>
      <c r="F227">
        <v>1</v>
      </c>
      <c r="G227">
        <v>1</v>
      </c>
      <c r="H227">
        <v>2</v>
      </c>
      <c r="I227" t="s">
        <v>345</v>
      </c>
      <c r="J227" t="s">
        <v>346</v>
      </c>
      <c r="K227" t="s">
        <v>347</v>
      </c>
      <c r="L227">
        <v>1368</v>
      </c>
      <c r="N227">
        <v>1011</v>
      </c>
      <c r="O227" t="s">
        <v>281</v>
      </c>
      <c r="P227" t="s">
        <v>281</v>
      </c>
      <c r="Q227">
        <v>1</v>
      </c>
      <c r="W227">
        <v>0</v>
      </c>
      <c r="X227">
        <v>-514543984</v>
      </c>
      <c r="Y227">
        <v>0.22</v>
      </c>
      <c r="AA227">
        <v>0</v>
      </c>
      <c r="AB227">
        <v>90</v>
      </c>
      <c r="AC227">
        <v>10.06</v>
      </c>
      <c r="AD227">
        <v>0</v>
      </c>
      <c r="AE227">
        <v>0</v>
      </c>
      <c r="AF227">
        <v>90</v>
      </c>
      <c r="AG227">
        <v>10.06</v>
      </c>
      <c r="AH227">
        <v>0</v>
      </c>
      <c r="AI227">
        <v>1</v>
      </c>
      <c r="AJ227">
        <v>1</v>
      </c>
      <c r="AK227">
        <v>1</v>
      </c>
      <c r="AL227">
        <v>1</v>
      </c>
      <c r="AN227">
        <v>0</v>
      </c>
      <c r="AO227">
        <v>1</v>
      </c>
      <c r="AP227">
        <v>0</v>
      </c>
      <c r="AQ227">
        <v>0</v>
      </c>
      <c r="AR227">
        <v>0</v>
      </c>
      <c r="AS227" t="s">
        <v>3</v>
      </c>
      <c r="AT227">
        <v>0.22</v>
      </c>
      <c r="AU227" t="s">
        <v>3</v>
      </c>
      <c r="AV227">
        <v>0</v>
      </c>
      <c r="AW227">
        <v>2</v>
      </c>
      <c r="AX227">
        <v>38221256</v>
      </c>
      <c r="AY227">
        <v>1</v>
      </c>
      <c r="AZ227">
        <v>0</v>
      </c>
      <c r="BA227">
        <v>227</v>
      </c>
      <c r="BB227">
        <v>0</v>
      </c>
      <c r="BC227">
        <v>0</v>
      </c>
      <c r="BD227">
        <v>0</v>
      </c>
      <c r="BE227">
        <v>0</v>
      </c>
      <c r="BF227">
        <v>0</v>
      </c>
      <c r="BG227">
        <v>0</v>
      </c>
      <c r="BH227">
        <v>0</v>
      </c>
      <c r="BI227">
        <v>0</v>
      </c>
      <c r="BJ227">
        <v>0</v>
      </c>
      <c r="BK227">
        <v>0</v>
      </c>
      <c r="BL227">
        <v>0</v>
      </c>
      <c r="BM227">
        <v>0</v>
      </c>
      <c r="BN227">
        <v>0</v>
      </c>
      <c r="BO227">
        <v>0</v>
      </c>
      <c r="BP227">
        <v>0</v>
      </c>
      <c r="BQ227">
        <v>0</v>
      </c>
      <c r="BR227">
        <v>0</v>
      </c>
      <c r="BS227">
        <v>0</v>
      </c>
      <c r="BT227">
        <v>0</v>
      </c>
      <c r="BU227">
        <v>0</v>
      </c>
      <c r="BV227">
        <v>0</v>
      </c>
      <c r="BW227">
        <v>0</v>
      </c>
      <c r="CX227">
        <f>Y227*Source!I279</f>
        <v>0.22</v>
      </c>
      <c r="CY227">
        <f>AB227</f>
        <v>90</v>
      </c>
      <c r="CZ227">
        <f>AF227</f>
        <v>90</v>
      </c>
      <c r="DA227">
        <f>AJ227</f>
        <v>1</v>
      </c>
      <c r="DB227">
        <v>0</v>
      </c>
    </row>
    <row r="228" spans="1:106">
      <c r="A228">
        <f>ROW(Source!A279)</f>
        <v>279</v>
      </c>
      <c r="B228">
        <v>38216760</v>
      </c>
      <c r="C228">
        <v>38221238</v>
      </c>
      <c r="D228">
        <v>36803258</v>
      </c>
      <c r="E228">
        <v>1</v>
      </c>
      <c r="F228">
        <v>1</v>
      </c>
      <c r="G228">
        <v>1</v>
      </c>
      <c r="H228">
        <v>3</v>
      </c>
      <c r="I228" t="s">
        <v>291</v>
      </c>
      <c r="J228" t="s">
        <v>292</v>
      </c>
      <c r="K228" t="s">
        <v>293</v>
      </c>
      <c r="L228">
        <v>1346</v>
      </c>
      <c r="N228">
        <v>1009</v>
      </c>
      <c r="O228" t="s">
        <v>294</v>
      </c>
      <c r="P228" t="s">
        <v>294</v>
      </c>
      <c r="Q228">
        <v>1</v>
      </c>
      <c r="W228">
        <v>0</v>
      </c>
      <c r="X228">
        <v>586013393</v>
      </c>
      <c r="Y228">
        <v>0.1</v>
      </c>
      <c r="AA228">
        <v>10.57</v>
      </c>
      <c r="AB228">
        <v>0</v>
      </c>
      <c r="AC228">
        <v>0</v>
      </c>
      <c r="AD228">
        <v>0</v>
      </c>
      <c r="AE228">
        <v>10.57</v>
      </c>
      <c r="AF228">
        <v>0</v>
      </c>
      <c r="AG228">
        <v>0</v>
      </c>
      <c r="AH228">
        <v>0</v>
      </c>
      <c r="AI228">
        <v>1</v>
      </c>
      <c r="AJ228">
        <v>1</v>
      </c>
      <c r="AK228">
        <v>1</v>
      </c>
      <c r="AL228">
        <v>1</v>
      </c>
      <c r="AN228">
        <v>0</v>
      </c>
      <c r="AO228">
        <v>1</v>
      </c>
      <c r="AP228">
        <v>0</v>
      </c>
      <c r="AQ228">
        <v>0</v>
      </c>
      <c r="AR228">
        <v>0</v>
      </c>
      <c r="AS228" t="s">
        <v>3</v>
      </c>
      <c r="AT228">
        <v>0.1</v>
      </c>
      <c r="AU228" t="s">
        <v>3</v>
      </c>
      <c r="AV228">
        <v>0</v>
      </c>
      <c r="AW228">
        <v>2</v>
      </c>
      <c r="AX228">
        <v>38221257</v>
      </c>
      <c r="AY228">
        <v>1</v>
      </c>
      <c r="AZ228">
        <v>0</v>
      </c>
      <c r="BA228">
        <v>228</v>
      </c>
      <c r="BB228">
        <v>0</v>
      </c>
      <c r="BC228">
        <v>0</v>
      </c>
      <c r="BD228">
        <v>0</v>
      </c>
      <c r="BE228">
        <v>0</v>
      </c>
      <c r="BF228">
        <v>0</v>
      </c>
      <c r="BG228">
        <v>0</v>
      </c>
      <c r="BH228">
        <v>0</v>
      </c>
      <c r="BI228">
        <v>0</v>
      </c>
      <c r="BJ228">
        <v>0</v>
      </c>
      <c r="BK228">
        <v>0</v>
      </c>
      <c r="BL228">
        <v>0</v>
      </c>
      <c r="BM228">
        <v>0</v>
      </c>
      <c r="BN228">
        <v>0</v>
      </c>
      <c r="BO228">
        <v>0</v>
      </c>
      <c r="BP228">
        <v>0</v>
      </c>
      <c r="BQ228">
        <v>0</v>
      </c>
      <c r="BR228">
        <v>0</v>
      </c>
      <c r="BS228">
        <v>0</v>
      </c>
      <c r="BT228">
        <v>0</v>
      </c>
      <c r="BU228">
        <v>0</v>
      </c>
      <c r="BV228">
        <v>0</v>
      </c>
      <c r="BW228">
        <v>0</v>
      </c>
      <c r="CX228">
        <f>Y228*Source!I279</f>
        <v>0.1</v>
      </c>
      <c r="CY228">
        <f>AA228</f>
        <v>10.57</v>
      </c>
      <c r="CZ228">
        <f>AE228</f>
        <v>10.57</v>
      </c>
      <c r="DA228">
        <f>AI228</f>
        <v>1</v>
      </c>
      <c r="DB228">
        <v>0</v>
      </c>
    </row>
    <row r="229" spans="1:106">
      <c r="A229">
        <f>ROW(Source!A279)</f>
        <v>279</v>
      </c>
      <c r="B229">
        <v>38216760</v>
      </c>
      <c r="C229">
        <v>38221238</v>
      </c>
      <c r="D229">
        <v>36804448</v>
      </c>
      <c r="E229">
        <v>1</v>
      </c>
      <c r="F229">
        <v>1</v>
      </c>
      <c r="G229">
        <v>1</v>
      </c>
      <c r="H229">
        <v>3</v>
      </c>
      <c r="I229" t="s">
        <v>322</v>
      </c>
      <c r="J229" t="s">
        <v>323</v>
      </c>
      <c r="K229" t="s">
        <v>324</v>
      </c>
      <c r="L229">
        <v>1346</v>
      </c>
      <c r="N229">
        <v>1009</v>
      </c>
      <c r="O229" t="s">
        <v>294</v>
      </c>
      <c r="P229" t="s">
        <v>294</v>
      </c>
      <c r="Q229">
        <v>1</v>
      </c>
      <c r="W229">
        <v>0</v>
      </c>
      <c r="X229">
        <v>103900845</v>
      </c>
      <c r="Y229">
        <v>0.1</v>
      </c>
      <c r="AA229">
        <v>9.0399999999999991</v>
      </c>
      <c r="AB229">
        <v>0</v>
      </c>
      <c r="AC229">
        <v>0</v>
      </c>
      <c r="AD229">
        <v>0</v>
      </c>
      <c r="AE229">
        <v>9.0399999999999991</v>
      </c>
      <c r="AF229">
        <v>0</v>
      </c>
      <c r="AG229">
        <v>0</v>
      </c>
      <c r="AH229">
        <v>0</v>
      </c>
      <c r="AI229">
        <v>1</v>
      </c>
      <c r="AJ229">
        <v>1</v>
      </c>
      <c r="AK229">
        <v>1</v>
      </c>
      <c r="AL229">
        <v>1</v>
      </c>
      <c r="AN229">
        <v>0</v>
      </c>
      <c r="AO229">
        <v>1</v>
      </c>
      <c r="AP229">
        <v>0</v>
      </c>
      <c r="AQ229">
        <v>0</v>
      </c>
      <c r="AR229">
        <v>0</v>
      </c>
      <c r="AS229" t="s">
        <v>3</v>
      </c>
      <c r="AT229">
        <v>0.1</v>
      </c>
      <c r="AU229" t="s">
        <v>3</v>
      </c>
      <c r="AV229">
        <v>0</v>
      </c>
      <c r="AW229">
        <v>2</v>
      </c>
      <c r="AX229">
        <v>38221258</v>
      </c>
      <c r="AY229">
        <v>1</v>
      </c>
      <c r="AZ229">
        <v>0</v>
      </c>
      <c r="BA229">
        <v>229</v>
      </c>
      <c r="BB229">
        <v>0</v>
      </c>
      <c r="BC229">
        <v>0</v>
      </c>
      <c r="BD229">
        <v>0</v>
      </c>
      <c r="BE229">
        <v>0</v>
      </c>
      <c r="BF229">
        <v>0</v>
      </c>
      <c r="BG229">
        <v>0</v>
      </c>
      <c r="BH229">
        <v>0</v>
      </c>
      <c r="BI229">
        <v>0</v>
      </c>
      <c r="BJ229">
        <v>0</v>
      </c>
      <c r="BK229">
        <v>0</v>
      </c>
      <c r="BL229">
        <v>0</v>
      </c>
      <c r="BM229">
        <v>0</v>
      </c>
      <c r="BN229">
        <v>0</v>
      </c>
      <c r="BO229">
        <v>0</v>
      </c>
      <c r="BP229">
        <v>0</v>
      </c>
      <c r="BQ229">
        <v>0</v>
      </c>
      <c r="BR229">
        <v>0</v>
      </c>
      <c r="BS229">
        <v>0</v>
      </c>
      <c r="BT229">
        <v>0</v>
      </c>
      <c r="BU229">
        <v>0</v>
      </c>
      <c r="BV229">
        <v>0</v>
      </c>
      <c r="BW229">
        <v>0</v>
      </c>
      <c r="CX229">
        <f>Y229*Source!I279</f>
        <v>0.1</v>
      </c>
      <c r="CY229">
        <f>AA229</f>
        <v>9.0399999999999991</v>
      </c>
      <c r="CZ229">
        <f>AE229</f>
        <v>9.0399999999999991</v>
      </c>
      <c r="DA229">
        <f>AI229</f>
        <v>1</v>
      </c>
      <c r="DB229">
        <v>0</v>
      </c>
    </row>
    <row r="230" spans="1:106">
      <c r="A230">
        <f>ROW(Source!A279)</f>
        <v>279</v>
      </c>
      <c r="B230">
        <v>38216760</v>
      </c>
      <c r="C230">
        <v>38221238</v>
      </c>
      <c r="D230">
        <v>36838317</v>
      </c>
      <c r="E230">
        <v>1</v>
      </c>
      <c r="F230">
        <v>1</v>
      </c>
      <c r="G230">
        <v>1</v>
      </c>
      <c r="H230">
        <v>3</v>
      </c>
      <c r="I230" t="s">
        <v>305</v>
      </c>
      <c r="J230" t="s">
        <v>306</v>
      </c>
      <c r="K230" t="s">
        <v>307</v>
      </c>
      <c r="L230">
        <v>1346</v>
      </c>
      <c r="N230">
        <v>1009</v>
      </c>
      <c r="O230" t="s">
        <v>294</v>
      </c>
      <c r="P230" t="s">
        <v>294</v>
      </c>
      <c r="Q230">
        <v>1</v>
      </c>
      <c r="W230">
        <v>0</v>
      </c>
      <c r="X230">
        <v>210558753</v>
      </c>
      <c r="Y230">
        <v>0.02</v>
      </c>
      <c r="AA230">
        <v>28.6</v>
      </c>
      <c r="AB230">
        <v>0</v>
      </c>
      <c r="AC230">
        <v>0</v>
      </c>
      <c r="AD230">
        <v>0</v>
      </c>
      <c r="AE230">
        <v>28.6</v>
      </c>
      <c r="AF230">
        <v>0</v>
      </c>
      <c r="AG230">
        <v>0</v>
      </c>
      <c r="AH230">
        <v>0</v>
      </c>
      <c r="AI230">
        <v>1</v>
      </c>
      <c r="AJ230">
        <v>1</v>
      </c>
      <c r="AK230">
        <v>1</v>
      </c>
      <c r="AL230">
        <v>1</v>
      </c>
      <c r="AN230">
        <v>0</v>
      </c>
      <c r="AO230">
        <v>1</v>
      </c>
      <c r="AP230">
        <v>0</v>
      </c>
      <c r="AQ230">
        <v>0</v>
      </c>
      <c r="AR230">
        <v>0</v>
      </c>
      <c r="AS230" t="s">
        <v>3</v>
      </c>
      <c r="AT230">
        <v>0.02</v>
      </c>
      <c r="AU230" t="s">
        <v>3</v>
      </c>
      <c r="AV230">
        <v>0</v>
      </c>
      <c r="AW230">
        <v>2</v>
      </c>
      <c r="AX230">
        <v>38221259</v>
      </c>
      <c r="AY230">
        <v>1</v>
      </c>
      <c r="AZ230">
        <v>0</v>
      </c>
      <c r="BA230">
        <v>230</v>
      </c>
      <c r="BB230">
        <v>0</v>
      </c>
      <c r="BC230">
        <v>0</v>
      </c>
      <c r="BD230">
        <v>0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0</v>
      </c>
      <c r="BM230">
        <v>0</v>
      </c>
      <c r="BN230">
        <v>0</v>
      </c>
      <c r="BO230">
        <v>0</v>
      </c>
      <c r="BP230">
        <v>0</v>
      </c>
      <c r="BQ230">
        <v>0</v>
      </c>
      <c r="BR230">
        <v>0</v>
      </c>
      <c r="BS230">
        <v>0</v>
      </c>
      <c r="BT230">
        <v>0</v>
      </c>
      <c r="BU230">
        <v>0</v>
      </c>
      <c r="BV230">
        <v>0</v>
      </c>
      <c r="BW230">
        <v>0</v>
      </c>
      <c r="CX230">
        <f>Y230*Source!I279</f>
        <v>0.02</v>
      </c>
      <c r="CY230">
        <f>AA230</f>
        <v>28.6</v>
      </c>
      <c r="CZ230">
        <f>AE230</f>
        <v>28.6</v>
      </c>
      <c r="DA230">
        <f>AI230</f>
        <v>1</v>
      </c>
      <c r="DB230">
        <v>0</v>
      </c>
    </row>
    <row r="231" spans="1:106">
      <c r="A231">
        <f>ROW(Source!A279)</f>
        <v>279</v>
      </c>
      <c r="B231">
        <v>38216760</v>
      </c>
      <c r="C231">
        <v>38221238</v>
      </c>
      <c r="D231">
        <v>36799065</v>
      </c>
      <c r="E231">
        <v>17</v>
      </c>
      <c r="F231">
        <v>1</v>
      </c>
      <c r="G231">
        <v>1</v>
      </c>
      <c r="H231">
        <v>3</v>
      </c>
      <c r="I231" t="s">
        <v>308</v>
      </c>
      <c r="J231" t="s">
        <v>3</v>
      </c>
      <c r="K231" t="s">
        <v>309</v>
      </c>
      <c r="L231">
        <v>1374</v>
      </c>
      <c r="N231">
        <v>1013</v>
      </c>
      <c r="O231" t="s">
        <v>310</v>
      </c>
      <c r="P231" t="s">
        <v>310</v>
      </c>
      <c r="Q231">
        <v>1</v>
      </c>
      <c r="W231">
        <v>0</v>
      </c>
      <c r="X231">
        <v>-1731369543</v>
      </c>
      <c r="Y231">
        <v>0.47</v>
      </c>
      <c r="AA231">
        <v>1</v>
      </c>
      <c r="AB231">
        <v>0</v>
      </c>
      <c r="AC231">
        <v>0</v>
      </c>
      <c r="AD231">
        <v>0</v>
      </c>
      <c r="AE231">
        <v>1</v>
      </c>
      <c r="AF231">
        <v>0</v>
      </c>
      <c r="AG231">
        <v>0</v>
      </c>
      <c r="AH231">
        <v>0</v>
      </c>
      <c r="AI231">
        <v>1</v>
      </c>
      <c r="AJ231">
        <v>1</v>
      </c>
      <c r="AK231">
        <v>1</v>
      </c>
      <c r="AL231">
        <v>1</v>
      </c>
      <c r="AN231">
        <v>0</v>
      </c>
      <c r="AO231">
        <v>1</v>
      </c>
      <c r="AP231">
        <v>0</v>
      </c>
      <c r="AQ231">
        <v>0</v>
      </c>
      <c r="AR231">
        <v>0</v>
      </c>
      <c r="AS231" t="s">
        <v>3</v>
      </c>
      <c r="AT231">
        <v>0.47</v>
      </c>
      <c r="AU231" t="s">
        <v>3</v>
      </c>
      <c r="AV231">
        <v>0</v>
      </c>
      <c r="AW231">
        <v>2</v>
      </c>
      <c r="AX231">
        <v>38221260</v>
      </c>
      <c r="AY231">
        <v>1</v>
      </c>
      <c r="AZ231">
        <v>0</v>
      </c>
      <c r="BA231">
        <v>231</v>
      </c>
      <c r="BB231">
        <v>0</v>
      </c>
      <c r="BC231">
        <v>0</v>
      </c>
      <c r="BD231">
        <v>0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0</v>
      </c>
      <c r="BQ231">
        <v>0</v>
      </c>
      <c r="BR231">
        <v>0</v>
      </c>
      <c r="BS231">
        <v>0</v>
      </c>
      <c r="BT231">
        <v>0</v>
      </c>
      <c r="BU231">
        <v>0</v>
      </c>
      <c r="BV231">
        <v>0</v>
      </c>
      <c r="BW231">
        <v>0</v>
      </c>
      <c r="CX231">
        <f>Y231*Source!I279</f>
        <v>0.47</v>
      </c>
      <c r="CY231">
        <f>AA231</f>
        <v>1</v>
      </c>
      <c r="CZ231">
        <f>AE231</f>
        <v>1</v>
      </c>
      <c r="DA231">
        <f>AI231</f>
        <v>1</v>
      </c>
      <c r="DB231">
        <v>0</v>
      </c>
    </row>
    <row r="232" spans="1:106">
      <c r="A232">
        <f>ROW(Source!A280)</f>
        <v>280</v>
      </c>
      <c r="B232">
        <v>38216760</v>
      </c>
      <c r="C232">
        <v>38221261</v>
      </c>
      <c r="D232">
        <v>37064878</v>
      </c>
      <c r="E232">
        <v>1</v>
      </c>
      <c r="F232">
        <v>1</v>
      </c>
      <c r="G232">
        <v>1</v>
      </c>
      <c r="H232">
        <v>1</v>
      </c>
      <c r="I232" t="s">
        <v>273</v>
      </c>
      <c r="J232" t="s">
        <v>3</v>
      </c>
      <c r="K232" t="s">
        <v>274</v>
      </c>
      <c r="L232">
        <v>1191</v>
      </c>
      <c r="N232">
        <v>1013</v>
      </c>
      <c r="O232" t="s">
        <v>275</v>
      </c>
      <c r="P232" t="s">
        <v>275</v>
      </c>
      <c r="Q232">
        <v>1</v>
      </c>
      <c r="W232">
        <v>0</v>
      </c>
      <c r="X232">
        <v>-1081351934</v>
      </c>
      <c r="Y232">
        <v>3.59</v>
      </c>
      <c r="AA232">
        <v>0</v>
      </c>
      <c r="AB232">
        <v>0</v>
      </c>
      <c r="AC232">
        <v>0</v>
      </c>
      <c r="AD232">
        <v>9.4</v>
      </c>
      <c r="AE232">
        <v>0</v>
      </c>
      <c r="AF232">
        <v>0</v>
      </c>
      <c r="AG232">
        <v>0</v>
      </c>
      <c r="AH232">
        <v>9.4</v>
      </c>
      <c r="AI232">
        <v>1</v>
      </c>
      <c r="AJ232">
        <v>1</v>
      </c>
      <c r="AK232">
        <v>1</v>
      </c>
      <c r="AL232">
        <v>1</v>
      </c>
      <c r="AN232">
        <v>0</v>
      </c>
      <c r="AO232">
        <v>1</v>
      </c>
      <c r="AP232">
        <v>0</v>
      </c>
      <c r="AQ232">
        <v>0</v>
      </c>
      <c r="AR232">
        <v>0</v>
      </c>
      <c r="AS232" t="s">
        <v>3</v>
      </c>
      <c r="AT232">
        <v>3.59</v>
      </c>
      <c r="AU232" t="s">
        <v>3</v>
      </c>
      <c r="AV232">
        <v>1</v>
      </c>
      <c r="AW232">
        <v>2</v>
      </c>
      <c r="AX232">
        <v>38221269</v>
      </c>
      <c r="AY232">
        <v>1</v>
      </c>
      <c r="AZ232">
        <v>0</v>
      </c>
      <c r="BA232">
        <v>232</v>
      </c>
      <c r="BB232">
        <v>0</v>
      </c>
      <c r="BC232">
        <v>0</v>
      </c>
      <c r="BD232">
        <v>0</v>
      </c>
      <c r="BE232">
        <v>0</v>
      </c>
      <c r="BF232">
        <v>0</v>
      </c>
      <c r="BG232">
        <v>0</v>
      </c>
      <c r="BH232">
        <v>0</v>
      </c>
      <c r="BI232">
        <v>0</v>
      </c>
      <c r="BJ232">
        <v>0</v>
      </c>
      <c r="BK232">
        <v>0</v>
      </c>
      <c r="BL232">
        <v>0</v>
      </c>
      <c r="BM232">
        <v>0</v>
      </c>
      <c r="BN232">
        <v>0</v>
      </c>
      <c r="BO232">
        <v>0</v>
      </c>
      <c r="BP232">
        <v>0</v>
      </c>
      <c r="BQ232">
        <v>0</v>
      </c>
      <c r="BR232">
        <v>0</v>
      </c>
      <c r="BS232">
        <v>0</v>
      </c>
      <c r="BT232">
        <v>0</v>
      </c>
      <c r="BU232">
        <v>0</v>
      </c>
      <c r="BV232">
        <v>0</v>
      </c>
      <c r="BW232">
        <v>0</v>
      </c>
      <c r="CX232">
        <f>Y232*Source!I280</f>
        <v>0.35899999999999999</v>
      </c>
      <c r="CY232">
        <f>AD232</f>
        <v>9.4</v>
      </c>
      <c r="CZ232">
        <f>AH232</f>
        <v>9.4</v>
      </c>
      <c r="DA232">
        <f>AL232</f>
        <v>1</v>
      </c>
      <c r="DB232">
        <v>0</v>
      </c>
    </row>
    <row r="233" spans="1:106">
      <c r="A233">
        <f>ROW(Source!A280)</f>
        <v>280</v>
      </c>
      <c r="B233">
        <v>38216760</v>
      </c>
      <c r="C233">
        <v>38221261</v>
      </c>
      <c r="D233">
        <v>37064876</v>
      </c>
      <c r="E233">
        <v>1</v>
      </c>
      <c r="F233">
        <v>1</v>
      </c>
      <c r="G233">
        <v>1</v>
      </c>
      <c r="H233">
        <v>1</v>
      </c>
      <c r="I233" t="s">
        <v>276</v>
      </c>
      <c r="J233" t="s">
        <v>3</v>
      </c>
      <c r="K233" t="s">
        <v>277</v>
      </c>
      <c r="L233">
        <v>1191</v>
      </c>
      <c r="N233">
        <v>1013</v>
      </c>
      <c r="O233" t="s">
        <v>275</v>
      </c>
      <c r="P233" t="s">
        <v>275</v>
      </c>
      <c r="Q233">
        <v>1</v>
      </c>
      <c r="W233">
        <v>0</v>
      </c>
      <c r="X233">
        <v>-1417349443</v>
      </c>
      <c r="Y233">
        <v>0.02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1</v>
      </c>
      <c r="AJ233">
        <v>1</v>
      </c>
      <c r="AK233">
        <v>1</v>
      </c>
      <c r="AL233">
        <v>1</v>
      </c>
      <c r="AN233">
        <v>0</v>
      </c>
      <c r="AO233">
        <v>1</v>
      </c>
      <c r="AP233">
        <v>0</v>
      </c>
      <c r="AQ233">
        <v>0</v>
      </c>
      <c r="AR233">
        <v>0</v>
      </c>
      <c r="AS233" t="s">
        <v>3</v>
      </c>
      <c r="AT233">
        <v>0.02</v>
      </c>
      <c r="AU233" t="s">
        <v>3</v>
      </c>
      <c r="AV233">
        <v>2</v>
      </c>
      <c r="AW233">
        <v>2</v>
      </c>
      <c r="AX233">
        <v>38221270</v>
      </c>
      <c r="AY233">
        <v>1</v>
      </c>
      <c r="AZ233">
        <v>0</v>
      </c>
      <c r="BA233">
        <v>233</v>
      </c>
      <c r="BB233">
        <v>0</v>
      </c>
      <c r="BC233">
        <v>0</v>
      </c>
      <c r="BD233">
        <v>0</v>
      </c>
      <c r="BE233">
        <v>0</v>
      </c>
      <c r="BF233">
        <v>0</v>
      </c>
      <c r="BG233">
        <v>0</v>
      </c>
      <c r="BH233">
        <v>0</v>
      </c>
      <c r="BI233">
        <v>0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0</v>
      </c>
      <c r="BQ233">
        <v>0</v>
      </c>
      <c r="BR233">
        <v>0</v>
      </c>
      <c r="BS233">
        <v>0</v>
      </c>
      <c r="BT233">
        <v>0</v>
      </c>
      <c r="BU233">
        <v>0</v>
      </c>
      <c r="BV233">
        <v>0</v>
      </c>
      <c r="BW233">
        <v>0</v>
      </c>
      <c r="CX233">
        <f>Y233*Source!I280</f>
        <v>2E-3</v>
      </c>
      <c r="CY233">
        <f>AD233</f>
        <v>0</v>
      </c>
      <c r="CZ233">
        <f>AH233</f>
        <v>0</v>
      </c>
      <c r="DA233">
        <f>AL233</f>
        <v>1</v>
      </c>
      <c r="DB233">
        <v>0</v>
      </c>
    </row>
    <row r="234" spans="1:106">
      <c r="A234">
        <f>ROW(Source!A280)</f>
        <v>280</v>
      </c>
      <c r="B234">
        <v>38216760</v>
      </c>
      <c r="C234">
        <v>38221261</v>
      </c>
      <c r="D234">
        <v>36882159</v>
      </c>
      <c r="E234">
        <v>1</v>
      </c>
      <c r="F234">
        <v>1</v>
      </c>
      <c r="G234">
        <v>1</v>
      </c>
      <c r="H234">
        <v>2</v>
      </c>
      <c r="I234" t="s">
        <v>278</v>
      </c>
      <c r="J234" t="s">
        <v>279</v>
      </c>
      <c r="K234" t="s">
        <v>280</v>
      </c>
      <c r="L234">
        <v>1368</v>
      </c>
      <c r="N234">
        <v>1011</v>
      </c>
      <c r="O234" t="s">
        <v>281</v>
      </c>
      <c r="P234" t="s">
        <v>281</v>
      </c>
      <c r="Q234">
        <v>1</v>
      </c>
      <c r="W234">
        <v>0</v>
      </c>
      <c r="X234">
        <v>-1718674368</v>
      </c>
      <c r="Y234">
        <v>0.01</v>
      </c>
      <c r="AA234">
        <v>0</v>
      </c>
      <c r="AB234">
        <v>111.99</v>
      </c>
      <c r="AC234">
        <v>13.5</v>
      </c>
      <c r="AD234">
        <v>0</v>
      </c>
      <c r="AE234">
        <v>0</v>
      </c>
      <c r="AF234">
        <v>111.99</v>
      </c>
      <c r="AG234">
        <v>13.5</v>
      </c>
      <c r="AH234">
        <v>0</v>
      </c>
      <c r="AI234">
        <v>1</v>
      </c>
      <c r="AJ234">
        <v>1</v>
      </c>
      <c r="AK234">
        <v>1</v>
      </c>
      <c r="AL234">
        <v>1</v>
      </c>
      <c r="AN234">
        <v>0</v>
      </c>
      <c r="AO234">
        <v>1</v>
      </c>
      <c r="AP234">
        <v>0</v>
      </c>
      <c r="AQ234">
        <v>0</v>
      </c>
      <c r="AR234">
        <v>0</v>
      </c>
      <c r="AS234" t="s">
        <v>3</v>
      </c>
      <c r="AT234">
        <v>0.01</v>
      </c>
      <c r="AU234" t="s">
        <v>3</v>
      </c>
      <c r="AV234">
        <v>0</v>
      </c>
      <c r="AW234">
        <v>2</v>
      </c>
      <c r="AX234">
        <v>38221271</v>
      </c>
      <c r="AY234">
        <v>1</v>
      </c>
      <c r="AZ234">
        <v>0</v>
      </c>
      <c r="BA234">
        <v>234</v>
      </c>
      <c r="BB234">
        <v>0</v>
      </c>
      <c r="BC234">
        <v>0</v>
      </c>
      <c r="BD234">
        <v>0</v>
      </c>
      <c r="BE234">
        <v>0</v>
      </c>
      <c r="BF234">
        <v>0</v>
      </c>
      <c r="BG234">
        <v>0</v>
      </c>
      <c r="BH234">
        <v>0</v>
      </c>
      <c r="BI234">
        <v>0</v>
      </c>
      <c r="BJ234">
        <v>0</v>
      </c>
      <c r="BK234">
        <v>0</v>
      </c>
      <c r="BL234">
        <v>0</v>
      </c>
      <c r="BM234">
        <v>0</v>
      </c>
      <c r="BN234">
        <v>0</v>
      </c>
      <c r="BO234">
        <v>0</v>
      </c>
      <c r="BP234">
        <v>0</v>
      </c>
      <c r="BQ234">
        <v>0</v>
      </c>
      <c r="BR234">
        <v>0</v>
      </c>
      <c r="BS234">
        <v>0</v>
      </c>
      <c r="BT234">
        <v>0</v>
      </c>
      <c r="BU234">
        <v>0</v>
      </c>
      <c r="BV234">
        <v>0</v>
      </c>
      <c r="BW234">
        <v>0</v>
      </c>
      <c r="CX234">
        <f>Y234*Source!I280</f>
        <v>1E-3</v>
      </c>
      <c r="CY234">
        <f>AB234</f>
        <v>111.99</v>
      </c>
      <c r="CZ234">
        <f>AF234</f>
        <v>111.99</v>
      </c>
      <c r="DA234">
        <f>AJ234</f>
        <v>1</v>
      </c>
      <c r="DB234">
        <v>0</v>
      </c>
    </row>
    <row r="235" spans="1:106">
      <c r="A235">
        <f>ROW(Source!A280)</f>
        <v>280</v>
      </c>
      <c r="B235">
        <v>38216760</v>
      </c>
      <c r="C235">
        <v>38221261</v>
      </c>
      <c r="D235">
        <v>36883554</v>
      </c>
      <c r="E235">
        <v>1</v>
      </c>
      <c r="F235">
        <v>1</v>
      </c>
      <c r="G235">
        <v>1</v>
      </c>
      <c r="H235">
        <v>2</v>
      </c>
      <c r="I235" t="s">
        <v>282</v>
      </c>
      <c r="J235" t="s">
        <v>283</v>
      </c>
      <c r="K235" t="s">
        <v>284</v>
      </c>
      <c r="L235">
        <v>1368</v>
      </c>
      <c r="N235">
        <v>1011</v>
      </c>
      <c r="O235" t="s">
        <v>281</v>
      </c>
      <c r="P235" t="s">
        <v>281</v>
      </c>
      <c r="Q235">
        <v>1</v>
      </c>
      <c r="W235">
        <v>0</v>
      </c>
      <c r="X235">
        <v>1372534845</v>
      </c>
      <c r="Y235">
        <v>0.01</v>
      </c>
      <c r="AA235">
        <v>0</v>
      </c>
      <c r="AB235">
        <v>65.709999999999994</v>
      </c>
      <c r="AC235">
        <v>11.6</v>
      </c>
      <c r="AD235">
        <v>0</v>
      </c>
      <c r="AE235">
        <v>0</v>
      </c>
      <c r="AF235">
        <v>65.709999999999994</v>
      </c>
      <c r="AG235">
        <v>11.6</v>
      </c>
      <c r="AH235">
        <v>0</v>
      </c>
      <c r="AI235">
        <v>1</v>
      </c>
      <c r="AJ235">
        <v>1</v>
      </c>
      <c r="AK235">
        <v>1</v>
      </c>
      <c r="AL235">
        <v>1</v>
      </c>
      <c r="AN235">
        <v>0</v>
      </c>
      <c r="AO235">
        <v>1</v>
      </c>
      <c r="AP235">
        <v>0</v>
      </c>
      <c r="AQ235">
        <v>0</v>
      </c>
      <c r="AR235">
        <v>0</v>
      </c>
      <c r="AS235" t="s">
        <v>3</v>
      </c>
      <c r="AT235">
        <v>0.01</v>
      </c>
      <c r="AU235" t="s">
        <v>3</v>
      </c>
      <c r="AV235">
        <v>0</v>
      </c>
      <c r="AW235">
        <v>2</v>
      </c>
      <c r="AX235">
        <v>38221272</v>
      </c>
      <c r="AY235">
        <v>1</v>
      </c>
      <c r="AZ235">
        <v>0</v>
      </c>
      <c r="BA235">
        <v>235</v>
      </c>
      <c r="BB235">
        <v>0</v>
      </c>
      <c r="BC235">
        <v>0</v>
      </c>
      <c r="BD235">
        <v>0</v>
      </c>
      <c r="BE235">
        <v>0</v>
      </c>
      <c r="BF235">
        <v>0</v>
      </c>
      <c r="BG235">
        <v>0</v>
      </c>
      <c r="BH235">
        <v>0</v>
      </c>
      <c r="BI235">
        <v>0</v>
      </c>
      <c r="BJ235">
        <v>0</v>
      </c>
      <c r="BK235">
        <v>0</v>
      </c>
      <c r="BL235">
        <v>0</v>
      </c>
      <c r="BM235">
        <v>0</v>
      </c>
      <c r="BN235">
        <v>0</v>
      </c>
      <c r="BO235">
        <v>0</v>
      </c>
      <c r="BP235">
        <v>0</v>
      </c>
      <c r="BQ235">
        <v>0</v>
      </c>
      <c r="BR235">
        <v>0</v>
      </c>
      <c r="BS235">
        <v>0</v>
      </c>
      <c r="BT235">
        <v>0</v>
      </c>
      <c r="BU235">
        <v>0</v>
      </c>
      <c r="BV235">
        <v>0</v>
      </c>
      <c r="BW235">
        <v>0</v>
      </c>
      <c r="CX235">
        <f>Y235*Source!I280</f>
        <v>1E-3</v>
      </c>
      <c r="CY235">
        <f>AB235</f>
        <v>65.709999999999994</v>
      </c>
      <c r="CZ235">
        <f>AF235</f>
        <v>65.709999999999994</v>
      </c>
      <c r="DA235">
        <f>AJ235</f>
        <v>1</v>
      </c>
      <c r="DB235">
        <v>0</v>
      </c>
    </row>
    <row r="236" spans="1:106">
      <c r="A236">
        <f>ROW(Source!A280)</f>
        <v>280</v>
      </c>
      <c r="B236">
        <v>38216760</v>
      </c>
      <c r="C236">
        <v>38221261</v>
      </c>
      <c r="D236">
        <v>36883858</v>
      </c>
      <c r="E236">
        <v>1</v>
      </c>
      <c r="F236">
        <v>1</v>
      </c>
      <c r="G236">
        <v>1</v>
      </c>
      <c r="H236">
        <v>2</v>
      </c>
      <c r="I236" t="s">
        <v>285</v>
      </c>
      <c r="J236" t="s">
        <v>286</v>
      </c>
      <c r="K236" t="s">
        <v>287</v>
      </c>
      <c r="L236">
        <v>1368</v>
      </c>
      <c r="N236">
        <v>1011</v>
      </c>
      <c r="O236" t="s">
        <v>281</v>
      </c>
      <c r="P236" t="s">
        <v>281</v>
      </c>
      <c r="Q236">
        <v>1</v>
      </c>
      <c r="W236">
        <v>0</v>
      </c>
      <c r="X236">
        <v>-353815937</v>
      </c>
      <c r="Y236">
        <v>0.56000000000000005</v>
      </c>
      <c r="AA236">
        <v>0</v>
      </c>
      <c r="AB236">
        <v>8.1</v>
      </c>
      <c r="AC236">
        <v>0</v>
      </c>
      <c r="AD236">
        <v>0</v>
      </c>
      <c r="AE236">
        <v>0</v>
      </c>
      <c r="AF236">
        <v>8.1</v>
      </c>
      <c r="AG236">
        <v>0</v>
      </c>
      <c r="AH236">
        <v>0</v>
      </c>
      <c r="AI236">
        <v>1</v>
      </c>
      <c r="AJ236">
        <v>1</v>
      </c>
      <c r="AK236">
        <v>1</v>
      </c>
      <c r="AL236">
        <v>1</v>
      </c>
      <c r="AN236">
        <v>0</v>
      </c>
      <c r="AO236">
        <v>1</v>
      </c>
      <c r="AP236">
        <v>0</v>
      </c>
      <c r="AQ236">
        <v>0</v>
      </c>
      <c r="AR236">
        <v>0</v>
      </c>
      <c r="AS236" t="s">
        <v>3</v>
      </c>
      <c r="AT236">
        <v>0.56000000000000005</v>
      </c>
      <c r="AU236" t="s">
        <v>3</v>
      </c>
      <c r="AV236">
        <v>0</v>
      </c>
      <c r="AW236">
        <v>2</v>
      </c>
      <c r="AX236">
        <v>38221273</v>
      </c>
      <c r="AY236">
        <v>1</v>
      </c>
      <c r="AZ236">
        <v>0</v>
      </c>
      <c r="BA236">
        <v>236</v>
      </c>
      <c r="BB236">
        <v>0</v>
      </c>
      <c r="BC236">
        <v>0</v>
      </c>
      <c r="BD236">
        <v>0</v>
      </c>
      <c r="BE236">
        <v>0</v>
      </c>
      <c r="BF236">
        <v>0</v>
      </c>
      <c r="BG236">
        <v>0</v>
      </c>
      <c r="BH236">
        <v>0</v>
      </c>
      <c r="BI236">
        <v>0</v>
      </c>
      <c r="BJ236">
        <v>0</v>
      </c>
      <c r="BK236">
        <v>0</v>
      </c>
      <c r="BL236">
        <v>0</v>
      </c>
      <c r="BM236">
        <v>0</v>
      </c>
      <c r="BN236">
        <v>0</v>
      </c>
      <c r="BO236">
        <v>0</v>
      </c>
      <c r="BP236">
        <v>0</v>
      </c>
      <c r="BQ236">
        <v>0</v>
      </c>
      <c r="BR236">
        <v>0</v>
      </c>
      <c r="BS236">
        <v>0</v>
      </c>
      <c r="BT236">
        <v>0</v>
      </c>
      <c r="BU236">
        <v>0</v>
      </c>
      <c r="BV236">
        <v>0</v>
      </c>
      <c r="BW236">
        <v>0</v>
      </c>
      <c r="CX236">
        <f>Y236*Source!I280</f>
        <v>5.6000000000000008E-2</v>
      </c>
      <c r="CY236">
        <f>AB236</f>
        <v>8.1</v>
      </c>
      <c r="CZ236">
        <f>AF236</f>
        <v>8.1</v>
      </c>
      <c r="DA236">
        <f>AJ236</f>
        <v>1</v>
      </c>
      <c r="DB236">
        <v>0</v>
      </c>
    </row>
    <row r="237" spans="1:106">
      <c r="A237">
        <f>ROW(Source!A280)</f>
        <v>280</v>
      </c>
      <c r="B237">
        <v>38216760</v>
      </c>
      <c r="C237">
        <v>38221261</v>
      </c>
      <c r="D237">
        <v>36825790</v>
      </c>
      <c r="E237">
        <v>1</v>
      </c>
      <c r="F237">
        <v>1</v>
      </c>
      <c r="G237">
        <v>1</v>
      </c>
      <c r="H237">
        <v>3</v>
      </c>
      <c r="I237" t="s">
        <v>348</v>
      </c>
      <c r="J237" t="s">
        <v>349</v>
      </c>
      <c r="K237" t="s">
        <v>350</v>
      </c>
      <c r="L237">
        <v>1348</v>
      </c>
      <c r="N237">
        <v>1009</v>
      </c>
      <c r="O237" t="s">
        <v>150</v>
      </c>
      <c r="P237" t="s">
        <v>150</v>
      </c>
      <c r="Q237">
        <v>1000</v>
      </c>
      <c r="W237">
        <v>0</v>
      </c>
      <c r="X237">
        <v>8837602</v>
      </c>
      <c r="Y237">
        <v>1E-3</v>
      </c>
      <c r="AA237">
        <v>5763</v>
      </c>
      <c r="AB237">
        <v>0</v>
      </c>
      <c r="AC237">
        <v>0</v>
      </c>
      <c r="AD237">
        <v>0</v>
      </c>
      <c r="AE237">
        <v>5763</v>
      </c>
      <c r="AF237">
        <v>0</v>
      </c>
      <c r="AG237">
        <v>0</v>
      </c>
      <c r="AH237">
        <v>0</v>
      </c>
      <c r="AI237">
        <v>1</v>
      </c>
      <c r="AJ237">
        <v>1</v>
      </c>
      <c r="AK237">
        <v>1</v>
      </c>
      <c r="AL237">
        <v>1</v>
      </c>
      <c r="AN237">
        <v>0</v>
      </c>
      <c r="AO237">
        <v>1</v>
      </c>
      <c r="AP237">
        <v>0</v>
      </c>
      <c r="AQ237">
        <v>0</v>
      </c>
      <c r="AR237">
        <v>0</v>
      </c>
      <c r="AS237" t="s">
        <v>3</v>
      </c>
      <c r="AT237">
        <v>1E-3</v>
      </c>
      <c r="AU237" t="s">
        <v>3</v>
      </c>
      <c r="AV237">
        <v>0</v>
      </c>
      <c r="AW237">
        <v>2</v>
      </c>
      <c r="AX237">
        <v>38221274</v>
      </c>
      <c r="AY237">
        <v>1</v>
      </c>
      <c r="AZ237">
        <v>0</v>
      </c>
      <c r="BA237">
        <v>237</v>
      </c>
      <c r="BB237">
        <v>0</v>
      </c>
      <c r="BC237">
        <v>0</v>
      </c>
      <c r="BD237">
        <v>0</v>
      </c>
      <c r="BE237">
        <v>0</v>
      </c>
      <c r="BF237">
        <v>0</v>
      </c>
      <c r="BG237">
        <v>0</v>
      </c>
      <c r="BH237">
        <v>0</v>
      </c>
      <c r="BI237">
        <v>0</v>
      </c>
      <c r="BJ237">
        <v>0</v>
      </c>
      <c r="BK237">
        <v>0</v>
      </c>
      <c r="BL237">
        <v>0</v>
      </c>
      <c r="BM237">
        <v>0</v>
      </c>
      <c r="BN237">
        <v>0</v>
      </c>
      <c r="BO237">
        <v>0</v>
      </c>
      <c r="BP237">
        <v>0</v>
      </c>
      <c r="BQ237">
        <v>0</v>
      </c>
      <c r="BR237">
        <v>0</v>
      </c>
      <c r="BS237">
        <v>0</v>
      </c>
      <c r="BT237">
        <v>0</v>
      </c>
      <c r="BU237">
        <v>0</v>
      </c>
      <c r="BV237">
        <v>0</v>
      </c>
      <c r="BW237">
        <v>0</v>
      </c>
      <c r="CX237">
        <f>Y237*Source!I280</f>
        <v>1E-4</v>
      </c>
      <c r="CY237">
        <f>AA237</f>
        <v>5763</v>
      </c>
      <c r="CZ237">
        <f>AE237</f>
        <v>5763</v>
      </c>
      <c r="DA237">
        <f>AI237</f>
        <v>1</v>
      </c>
      <c r="DB237">
        <v>0</v>
      </c>
    </row>
    <row r="238" spans="1:106">
      <c r="A238">
        <f>ROW(Source!A280)</f>
        <v>280</v>
      </c>
      <c r="B238">
        <v>38216760</v>
      </c>
      <c r="C238">
        <v>38221261</v>
      </c>
      <c r="D238">
        <v>36799065</v>
      </c>
      <c r="E238">
        <v>17</v>
      </c>
      <c r="F238">
        <v>1</v>
      </c>
      <c r="G238">
        <v>1</v>
      </c>
      <c r="H238">
        <v>3</v>
      </c>
      <c r="I238" t="s">
        <v>308</v>
      </c>
      <c r="J238" t="s">
        <v>3</v>
      </c>
      <c r="K238" t="s">
        <v>309</v>
      </c>
      <c r="L238">
        <v>1374</v>
      </c>
      <c r="N238">
        <v>1013</v>
      </c>
      <c r="O238" t="s">
        <v>310</v>
      </c>
      <c r="P238" t="s">
        <v>310</v>
      </c>
      <c r="Q238">
        <v>1</v>
      </c>
      <c r="W238">
        <v>0</v>
      </c>
      <c r="X238">
        <v>-1731369543</v>
      </c>
      <c r="Y238">
        <v>0.68</v>
      </c>
      <c r="AA238">
        <v>1</v>
      </c>
      <c r="AB238">
        <v>0</v>
      </c>
      <c r="AC238">
        <v>0</v>
      </c>
      <c r="AD238">
        <v>0</v>
      </c>
      <c r="AE238">
        <v>1</v>
      </c>
      <c r="AF238">
        <v>0</v>
      </c>
      <c r="AG238">
        <v>0</v>
      </c>
      <c r="AH238">
        <v>0</v>
      </c>
      <c r="AI238">
        <v>1</v>
      </c>
      <c r="AJ238">
        <v>1</v>
      </c>
      <c r="AK238">
        <v>1</v>
      </c>
      <c r="AL238">
        <v>1</v>
      </c>
      <c r="AN238">
        <v>0</v>
      </c>
      <c r="AO238">
        <v>1</v>
      </c>
      <c r="AP238">
        <v>0</v>
      </c>
      <c r="AQ238">
        <v>0</v>
      </c>
      <c r="AR238">
        <v>0</v>
      </c>
      <c r="AS238" t="s">
        <v>3</v>
      </c>
      <c r="AT238">
        <v>0.68</v>
      </c>
      <c r="AU238" t="s">
        <v>3</v>
      </c>
      <c r="AV238">
        <v>0</v>
      </c>
      <c r="AW238">
        <v>2</v>
      </c>
      <c r="AX238">
        <v>38221275</v>
      </c>
      <c r="AY238">
        <v>1</v>
      </c>
      <c r="AZ238">
        <v>0</v>
      </c>
      <c r="BA238">
        <v>238</v>
      </c>
      <c r="BB238">
        <v>0</v>
      </c>
      <c r="BC238">
        <v>0</v>
      </c>
      <c r="BD238">
        <v>0</v>
      </c>
      <c r="BE238">
        <v>0</v>
      </c>
      <c r="BF238">
        <v>0</v>
      </c>
      <c r="BG238">
        <v>0</v>
      </c>
      <c r="BH238">
        <v>0</v>
      </c>
      <c r="BI238">
        <v>0</v>
      </c>
      <c r="BJ238">
        <v>0</v>
      </c>
      <c r="BK238">
        <v>0</v>
      </c>
      <c r="BL238">
        <v>0</v>
      </c>
      <c r="BM238">
        <v>0</v>
      </c>
      <c r="BN238">
        <v>0</v>
      </c>
      <c r="BO238">
        <v>0</v>
      </c>
      <c r="BP238">
        <v>0</v>
      </c>
      <c r="BQ238">
        <v>0</v>
      </c>
      <c r="BR238">
        <v>0</v>
      </c>
      <c r="BS238">
        <v>0</v>
      </c>
      <c r="BT238">
        <v>0</v>
      </c>
      <c r="BU238">
        <v>0</v>
      </c>
      <c r="BV238">
        <v>0</v>
      </c>
      <c r="BW238">
        <v>0</v>
      </c>
      <c r="CX238">
        <f>Y238*Source!I280</f>
        <v>6.8000000000000005E-2</v>
      </c>
      <c r="CY238">
        <f>AA238</f>
        <v>1</v>
      </c>
      <c r="CZ238">
        <f>AE238</f>
        <v>1</v>
      </c>
      <c r="DA238">
        <f>AI238</f>
        <v>1</v>
      </c>
      <c r="DB238">
        <v>0</v>
      </c>
    </row>
    <row r="239" spans="1:106">
      <c r="A239">
        <f>ROW(Source!A281)</f>
        <v>281</v>
      </c>
      <c r="B239">
        <v>38216760</v>
      </c>
      <c r="C239">
        <v>38221276</v>
      </c>
      <c r="D239">
        <v>37064878</v>
      </c>
      <c r="E239">
        <v>1</v>
      </c>
      <c r="F239">
        <v>1</v>
      </c>
      <c r="G239">
        <v>1</v>
      </c>
      <c r="H239">
        <v>1</v>
      </c>
      <c r="I239" t="s">
        <v>273</v>
      </c>
      <c r="J239" t="s">
        <v>3</v>
      </c>
      <c r="K239" t="s">
        <v>274</v>
      </c>
      <c r="L239">
        <v>1191</v>
      </c>
      <c r="N239">
        <v>1013</v>
      </c>
      <c r="O239" t="s">
        <v>275</v>
      </c>
      <c r="P239" t="s">
        <v>275</v>
      </c>
      <c r="Q239">
        <v>1</v>
      </c>
      <c r="W239">
        <v>0</v>
      </c>
      <c r="X239">
        <v>-1081351934</v>
      </c>
      <c r="Y239">
        <v>10.7</v>
      </c>
      <c r="AA239">
        <v>0</v>
      </c>
      <c r="AB239">
        <v>0</v>
      </c>
      <c r="AC239">
        <v>0</v>
      </c>
      <c r="AD239">
        <v>9.4</v>
      </c>
      <c r="AE239">
        <v>0</v>
      </c>
      <c r="AF239">
        <v>0</v>
      </c>
      <c r="AG239">
        <v>0</v>
      </c>
      <c r="AH239">
        <v>9.4</v>
      </c>
      <c r="AI239">
        <v>1</v>
      </c>
      <c r="AJ239">
        <v>1</v>
      </c>
      <c r="AK239">
        <v>1</v>
      </c>
      <c r="AL239">
        <v>1</v>
      </c>
      <c r="AN239">
        <v>0</v>
      </c>
      <c r="AO239">
        <v>1</v>
      </c>
      <c r="AP239">
        <v>0</v>
      </c>
      <c r="AQ239">
        <v>0</v>
      </c>
      <c r="AR239">
        <v>0</v>
      </c>
      <c r="AS239" t="s">
        <v>3</v>
      </c>
      <c r="AT239">
        <v>10.7</v>
      </c>
      <c r="AU239" t="s">
        <v>3</v>
      </c>
      <c r="AV239">
        <v>1</v>
      </c>
      <c r="AW239">
        <v>2</v>
      </c>
      <c r="AX239">
        <v>38221285</v>
      </c>
      <c r="AY239">
        <v>1</v>
      </c>
      <c r="AZ239">
        <v>0</v>
      </c>
      <c r="BA239">
        <v>239</v>
      </c>
      <c r="BB239">
        <v>0</v>
      </c>
      <c r="BC239">
        <v>0</v>
      </c>
      <c r="BD239">
        <v>0</v>
      </c>
      <c r="BE239">
        <v>0</v>
      </c>
      <c r="BF239">
        <v>0</v>
      </c>
      <c r="BG239">
        <v>0</v>
      </c>
      <c r="BH239">
        <v>0</v>
      </c>
      <c r="BI239">
        <v>0</v>
      </c>
      <c r="BJ239">
        <v>0</v>
      </c>
      <c r="BK239">
        <v>0</v>
      </c>
      <c r="BL239">
        <v>0</v>
      </c>
      <c r="BM239">
        <v>0</v>
      </c>
      <c r="BN239">
        <v>0</v>
      </c>
      <c r="BO239">
        <v>0</v>
      </c>
      <c r="BP239">
        <v>0</v>
      </c>
      <c r="BQ239">
        <v>0</v>
      </c>
      <c r="BR239">
        <v>0</v>
      </c>
      <c r="BS239">
        <v>0</v>
      </c>
      <c r="BT239">
        <v>0</v>
      </c>
      <c r="BU239">
        <v>0</v>
      </c>
      <c r="BV239">
        <v>0</v>
      </c>
      <c r="BW239">
        <v>0</v>
      </c>
      <c r="CX239">
        <f>Y239*Source!I281</f>
        <v>1.07</v>
      </c>
      <c r="CY239">
        <f>AD239</f>
        <v>9.4</v>
      </c>
      <c r="CZ239">
        <f>AH239</f>
        <v>9.4</v>
      </c>
      <c r="DA239">
        <f>AL239</f>
        <v>1</v>
      </c>
      <c r="DB239">
        <v>0</v>
      </c>
    </row>
    <row r="240" spans="1:106">
      <c r="A240">
        <f>ROW(Source!A281)</f>
        <v>281</v>
      </c>
      <c r="B240">
        <v>38216760</v>
      </c>
      <c r="C240">
        <v>38221276</v>
      </c>
      <c r="D240">
        <v>37064876</v>
      </c>
      <c r="E240">
        <v>1</v>
      </c>
      <c r="F240">
        <v>1</v>
      </c>
      <c r="G240">
        <v>1</v>
      </c>
      <c r="H240">
        <v>1</v>
      </c>
      <c r="I240" t="s">
        <v>276</v>
      </c>
      <c r="J240" t="s">
        <v>3</v>
      </c>
      <c r="K240" t="s">
        <v>277</v>
      </c>
      <c r="L240">
        <v>1191</v>
      </c>
      <c r="N240">
        <v>1013</v>
      </c>
      <c r="O240" t="s">
        <v>275</v>
      </c>
      <c r="P240" t="s">
        <v>275</v>
      </c>
      <c r="Q240">
        <v>1</v>
      </c>
      <c r="W240">
        <v>0</v>
      </c>
      <c r="X240">
        <v>-1417349443</v>
      </c>
      <c r="Y240">
        <v>0.38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1</v>
      </c>
      <c r="AJ240">
        <v>1</v>
      </c>
      <c r="AK240">
        <v>1</v>
      </c>
      <c r="AL240">
        <v>1</v>
      </c>
      <c r="AN240">
        <v>0</v>
      </c>
      <c r="AO240">
        <v>1</v>
      </c>
      <c r="AP240">
        <v>0</v>
      </c>
      <c r="AQ240">
        <v>0</v>
      </c>
      <c r="AR240">
        <v>0</v>
      </c>
      <c r="AS240" t="s">
        <v>3</v>
      </c>
      <c r="AT240">
        <v>0.38</v>
      </c>
      <c r="AU240" t="s">
        <v>3</v>
      </c>
      <c r="AV240">
        <v>2</v>
      </c>
      <c r="AW240">
        <v>2</v>
      </c>
      <c r="AX240">
        <v>38221286</v>
      </c>
      <c r="AY240">
        <v>1</v>
      </c>
      <c r="AZ240">
        <v>0</v>
      </c>
      <c r="BA240">
        <v>240</v>
      </c>
      <c r="BB240">
        <v>0</v>
      </c>
      <c r="BC240">
        <v>0</v>
      </c>
      <c r="BD240">
        <v>0</v>
      </c>
      <c r="BE240">
        <v>0</v>
      </c>
      <c r="BF240">
        <v>0</v>
      </c>
      <c r="BG240">
        <v>0</v>
      </c>
      <c r="BH240">
        <v>0</v>
      </c>
      <c r="BI240">
        <v>0</v>
      </c>
      <c r="BJ240">
        <v>0</v>
      </c>
      <c r="BK240">
        <v>0</v>
      </c>
      <c r="BL240">
        <v>0</v>
      </c>
      <c r="BM240">
        <v>0</v>
      </c>
      <c r="BN240">
        <v>0</v>
      </c>
      <c r="BO240">
        <v>0</v>
      </c>
      <c r="BP240">
        <v>0</v>
      </c>
      <c r="BQ240">
        <v>0</v>
      </c>
      <c r="BR240">
        <v>0</v>
      </c>
      <c r="BS240">
        <v>0</v>
      </c>
      <c r="BT240">
        <v>0</v>
      </c>
      <c r="BU240">
        <v>0</v>
      </c>
      <c r="BV240">
        <v>0</v>
      </c>
      <c r="BW240">
        <v>0</v>
      </c>
      <c r="CX240">
        <f>Y240*Source!I281</f>
        <v>3.8000000000000006E-2</v>
      </c>
      <c r="CY240">
        <f>AD240</f>
        <v>0</v>
      </c>
      <c r="CZ240">
        <f>AH240</f>
        <v>0</v>
      </c>
      <c r="DA240">
        <f>AL240</f>
        <v>1</v>
      </c>
      <c r="DB240">
        <v>0</v>
      </c>
    </row>
    <row r="241" spans="1:106">
      <c r="A241">
        <f>ROW(Source!A281)</f>
        <v>281</v>
      </c>
      <c r="B241">
        <v>38216760</v>
      </c>
      <c r="C241">
        <v>38221276</v>
      </c>
      <c r="D241">
        <v>36882159</v>
      </c>
      <c r="E241">
        <v>1</v>
      </c>
      <c r="F241">
        <v>1</v>
      </c>
      <c r="G241">
        <v>1</v>
      </c>
      <c r="H241">
        <v>2</v>
      </c>
      <c r="I241" t="s">
        <v>278</v>
      </c>
      <c r="J241" t="s">
        <v>279</v>
      </c>
      <c r="K241" t="s">
        <v>280</v>
      </c>
      <c r="L241">
        <v>1368</v>
      </c>
      <c r="N241">
        <v>1011</v>
      </c>
      <c r="O241" t="s">
        <v>281</v>
      </c>
      <c r="P241" t="s">
        <v>281</v>
      </c>
      <c r="Q241">
        <v>1</v>
      </c>
      <c r="W241">
        <v>0</v>
      </c>
      <c r="X241">
        <v>-1718674368</v>
      </c>
      <c r="Y241">
        <v>0.19</v>
      </c>
      <c r="AA241">
        <v>0</v>
      </c>
      <c r="AB241">
        <v>111.99</v>
      </c>
      <c r="AC241">
        <v>13.5</v>
      </c>
      <c r="AD241">
        <v>0</v>
      </c>
      <c r="AE241">
        <v>0</v>
      </c>
      <c r="AF241">
        <v>111.99</v>
      </c>
      <c r="AG241">
        <v>13.5</v>
      </c>
      <c r="AH241">
        <v>0</v>
      </c>
      <c r="AI241">
        <v>1</v>
      </c>
      <c r="AJ241">
        <v>1</v>
      </c>
      <c r="AK241">
        <v>1</v>
      </c>
      <c r="AL241">
        <v>1</v>
      </c>
      <c r="AN241">
        <v>0</v>
      </c>
      <c r="AO241">
        <v>1</v>
      </c>
      <c r="AP241">
        <v>0</v>
      </c>
      <c r="AQ241">
        <v>0</v>
      </c>
      <c r="AR241">
        <v>0</v>
      </c>
      <c r="AS241" t="s">
        <v>3</v>
      </c>
      <c r="AT241">
        <v>0.19</v>
      </c>
      <c r="AU241" t="s">
        <v>3</v>
      </c>
      <c r="AV241">
        <v>0</v>
      </c>
      <c r="AW241">
        <v>2</v>
      </c>
      <c r="AX241">
        <v>38221287</v>
      </c>
      <c r="AY241">
        <v>1</v>
      </c>
      <c r="AZ241">
        <v>0</v>
      </c>
      <c r="BA241">
        <v>241</v>
      </c>
      <c r="BB241">
        <v>0</v>
      </c>
      <c r="BC241">
        <v>0</v>
      </c>
      <c r="BD241">
        <v>0</v>
      </c>
      <c r="BE241">
        <v>0</v>
      </c>
      <c r="BF241">
        <v>0</v>
      </c>
      <c r="BG241">
        <v>0</v>
      </c>
      <c r="BH241">
        <v>0</v>
      </c>
      <c r="BI241">
        <v>0</v>
      </c>
      <c r="BJ241">
        <v>0</v>
      </c>
      <c r="BK241">
        <v>0</v>
      </c>
      <c r="BL241">
        <v>0</v>
      </c>
      <c r="BM241">
        <v>0</v>
      </c>
      <c r="BN241">
        <v>0</v>
      </c>
      <c r="BO241">
        <v>0</v>
      </c>
      <c r="BP241">
        <v>0</v>
      </c>
      <c r="BQ241">
        <v>0</v>
      </c>
      <c r="BR241">
        <v>0</v>
      </c>
      <c r="BS241">
        <v>0</v>
      </c>
      <c r="BT241">
        <v>0</v>
      </c>
      <c r="BU241">
        <v>0</v>
      </c>
      <c r="BV241">
        <v>0</v>
      </c>
      <c r="BW241">
        <v>0</v>
      </c>
      <c r="CX241">
        <f>Y241*Source!I281</f>
        <v>1.9000000000000003E-2</v>
      </c>
      <c r="CY241">
        <f>AB241</f>
        <v>111.99</v>
      </c>
      <c r="CZ241">
        <f>AF241</f>
        <v>111.99</v>
      </c>
      <c r="DA241">
        <f>AJ241</f>
        <v>1</v>
      </c>
      <c r="DB241">
        <v>0</v>
      </c>
    </row>
    <row r="242" spans="1:106">
      <c r="A242">
        <f>ROW(Source!A281)</f>
        <v>281</v>
      </c>
      <c r="B242">
        <v>38216760</v>
      </c>
      <c r="C242">
        <v>38221276</v>
      </c>
      <c r="D242">
        <v>36883554</v>
      </c>
      <c r="E242">
        <v>1</v>
      </c>
      <c r="F242">
        <v>1</v>
      </c>
      <c r="G242">
        <v>1</v>
      </c>
      <c r="H242">
        <v>2</v>
      </c>
      <c r="I242" t="s">
        <v>282</v>
      </c>
      <c r="J242" t="s">
        <v>283</v>
      </c>
      <c r="K242" t="s">
        <v>284</v>
      </c>
      <c r="L242">
        <v>1368</v>
      </c>
      <c r="N242">
        <v>1011</v>
      </c>
      <c r="O242" t="s">
        <v>281</v>
      </c>
      <c r="P242" t="s">
        <v>281</v>
      </c>
      <c r="Q242">
        <v>1</v>
      </c>
      <c r="W242">
        <v>0</v>
      </c>
      <c r="X242">
        <v>1372534845</v>
      </c>
      <c r="Y242">
        <v>0.19</v>
      </c>
      <c r="AA242">
        <v>0</v>
      </c>
      <c r="AB242">
        <v>65.709999999999994</v>
      </c>
      <c r="AC242">
        <v>11.6</v>
      </c>
      <c r="AD242">
        <v>0</v>
      </c>
      <c r="AE242">
        <v>0</v>
      </c>
      <c r="AF242">
        <v>65.709999999999994</v>
      </c>
      <c r="AG242">
        <v>11.6</v>
      </c>
      <c r="AH242">
        <v>0</v>
      </c>
      <c r="AI242">
        <v>1</v>
      </c>
      <c r="AJ242">
        <v>1</v>
      </c>
      <c r="AK242">
        <v>1</v>
      </c>
      <c r="AL242">
        <v>1</v>
      </c>
      <c r="AN242">
        <v>0</v>
      </c>
      <c r="AO242">
        <v>1</v>
      </c>
      <c r="AP242">
        <v>0</v>
      </c>
      <c r="AQ242">
        <v>0</v>
      </c>
      <c r="AR242">
        <v>0</v>
      </c>
      <c r="AS242" t="s">
        <v>3</v>
      </c>
      <c r="AT242">
        <v>0.19</v>
      </c>
      <c r="AU242" t="s">
        <v>3</v>
      </c>
      <c r="AV242">
        <v>0</v>
      </c>
      <c r="AW242">
        <v>2</v>
      </c>
      <c r="AX242">
        <v>38221288</v>
      </c>
      <c r="AY242">
        <v>1</v>
      </c>
      <c r="AZ242">
        <v>0</v>
      </c>
      <c r="BA242">
        <v>242</v>
      </c>
      <c r="BB242">
        <v>0</v>
      </c>
      <c r="BC242">
        <v>0</v>
      </c>
      <c r="BD242">
        <v>0</v>
      </c>
      <c r="BE242">
        <v>0</v>
      </c>
      <c r="BF242">
        <v>0</v>
      </c>
      <c r="BG242">
        <v>0</v>
      </c>
      <c r="BH242">
        <v>0</v>
      </c>
      <c r="BI242">
        <v>0</v>
      </c>
      <c r="BJ242">
        <v>0</v>
      </c>
      <c r="BK242">
        <v>0</v>
      </c>
      <c r="BL242">
        <v>0</v>
      </c>
      <c r="BM242">
        <v>0</v>
      </c>
      <c r="BN242">
        <v>0</v>
      </c>
      <c r="BO242">
        <v>0</v>
      </c>
      <c r="BP242">
        <v>0</v>
      </c>
      <c r="BQ242">
        <v>0</v>
      </c>
      <c r="BR242">
        <v>0</v>
      </c>
      <c r="BS242">
        <v>0</v>
      </c>
      <c r="BT242">
        <v>0</v>
      </c>
      <c r="BU242">
        <v>0</v>
      </c>
      <c r="BV242">
        <v>0</v>
      </c>
      <c r="BW242">
        <v>0</v>
      </c>
      <c r="CX242">
        <f>Y242*Source!I281</f>
        <v>1.9000000000000003E-2</v>
      </c>
      <c r="CY242">
        <f>AB242</f>
        <v>65.709999999999994</v>
      </c>
      <c r="CZ242">
        <f>AF242</f>
        <v>65.709999999999994</v>
      </c>
      <c r="DA242">
        <f>AJ242</f>
        <v>1</v>
      </c>
      <c r="DB242">
        <v>0</v>
      </c>
    </row>
    <row r="243" spans="1:106">
      <c r="A243">
        <f>ROW(Source!A281)</f>
        <v>281</v>
      </c>
      <c r="B243">
        <v>38216760</v>
      </c>
      <c r="C243">
        <v>38221276</v>
      </c>
      <c r="D243">
        <v>36883858</v>
      </c>
      <c r="E243">
        <v>1</v>
      </c>
      <c r="F243">
        <v>1</v>
      </c>
      <c r="G243">
        <v>1</v>
      </c>
      <c r="H243">
        <v>2</v>
      </c>
      <c r="I243" t="s">
        <v>285</v>
      </c>
      <c r="J243" t="s">
        <v>286</v>
      </c>
      <c r="K243" t="s">
        <v>287</v>
      </c>
      <c r="L243">
        <v>1368</v>
      </c>
      <c r="N243">
        <v>1011</v>
      </c>
      <c r="O243" t="s">
        <v>281</v>
      </c>
      <c r="P243" t="s">
        <v>281</v>
      </c>
      <c r="Q243">
        <v>1</v>
      </c>
      <c r="W243">
        <v>0</v>
      </c>
      <c r="X243">
        <v>-353815937</v>
      </c>
      <c r="Y243">
        <v>1.75</v>
      </c>
      <c r="AA243">
        <v>0</v>
      </c>
      <c r="AB243">
        <v>8.1</v>
      </c>
      <c r="AC243">
        <v>0</v>
      </c>
      <c r="AD243">
        <v>0</v>
      </c>
      <c r="AE243">
        <v>0</v>
      </c>
      <c r="AF243">
        <v>8.1</v>
      </c>
      <c r="AG243">
        <v>0</v>
      </c>
      <c r="AH243">
        <v>0</v>
      </c>
      <c r="AI243">
        <v>1</v>
      </c>
      <c r="AJ243">
        <v>1</v>
      </c>
      <c r="AK243">
        <v>1</v>
      </c>
      <c r="AL243">
        <v>1</v>
      </c>
      <c r="AN243">
        <v>0</v>
      </c>
      <c r="AO243">
        <v>1</v>
      </c>
      <c r="AP243">
        <v>0</v>
      </c>
      <c r="AQ243">
        <v>0</v>
      </c>
      <c r="AR243">
        <v>0</v>
      </c>
      <c r="AS243" t="s">
        <v>3</v>
      </c>
      <c r="AT243">
        <v>1.75</v>
      </c>
      <c r="AU243" t="s">
        <v>3</v>
      </c>
      <c r="AV243">
        <v>0</v>
      </c>
      <c r="AW243">
        <v>2</v>
      </c>
      <c r="AX243">
        <v>38221289</v>
      </c>
      <c r="AY243">
        <v>1</v>
      </c>
      <c r="AZ243">
        <v>0</v>
      </c>
      <c r="BA243">
        <v>243</v>
      </c>
      <c r="BB243">
        <v>0</v>
      </c>
      <c r="BC243">
        <v>0</v>
      </c>
      <c r="BD243">
        <v>0</v>
      </c>
      <c r="BE243">
        <v>0</v>
      </c>
      <c r="BF243">
        <v>0</v>
      </c>
      <c r="BG243">
        <v>0</v>
      </c>
      <c r="BH243">
        <v>0</v>
      </c>
      <c r="BI243">
        <v>0</v>
      </c>
      <c r="BJ243">
        <v>0</v>
      </c>
      <c r="BK243">
        <v>0</v>
      </c>
      <c r="BL243">
        <v>0</v>
      </c>
      <c r="BM243">
        <v>0</v>
      </c>
      <c r="BN243">
        <v>0</v>
      </c>
      <c r="BO243">
        <v>0</v>
      </c>
      <c r="BP243">
        <v>0</v>
      </c>
      <c r="BQ243">
        <v>0</v>
      </c>
      <c r="BR243">
        <v>0</v>
      </c>
      <c r="BS243">
        <v>0</v>
      </c>
      <c r="BT243">
        <v>0</v>
      </c>
      <c r="BU243">
        <v>0</v>
      </c>
      <c r="BV243">
        <v>0</v>
      </c>
      <c r="BW243">
        <v>0</v>
      </c>
      <c r="CX243">
        <f>Y243*Source!I281</f>
        <v>0.17500000000000002</v>
      </c>
      <c r="CY243">
        <f>AB243</f>
        <v>8.1</v>
      </c>
      <c r="CZ243">
        <f>AF243</f>
        <v>8.1</v>
      </c>
      <c r="DA243">
        <f>AJ243</f>
        <v>1</v>
      </c>
      <c r="DB243">
        <v>0</v>
      </c>
    </row>
    <row r="244" spans="1:106">
      <c r="A244">
        <f>ROW(Source!A281)</f>
        <v>281</v>
      </c>
      <c r="B244">
        <v>38216760</v>
      </c>
      <c r="C244">
        <v>38221276</v>
      </c>
      <c r="D244">
        <v>36803258</v>
      </c>
      <c r="E244">
        <v>1</v>
      </c>
      <c r="F244">
        <v>1</v>
      </c>
      <c r="G244">
        <v>1</v>
      </c>
      <c r="H244">
        <v>3</v>
      </c>
      <c r="I244" t="s">
        <v>291</v>
      </c>
      <c r="J244" t="s">
        <v>292</v>
      </c>
      <c r="K244" t="s">
        <v>293</v>
      </c>
      <c r="L244">
        <v>1346</v>
      </c>
      <c r="N244">
        <v>1009</v>
      </c>
      <c r="O244" t="s">
        <v>294</v>
      </c>
      <c r="P244" t="s">
        <v>294</v>
      </c>
      <c r="Q244">
        <v>1</v>
      </c>
      <c r="W244">
        <v>0</v>
      </c>
      <c r="X244">
        <v>586013393</v>
      </c>
      <c r="Y244">
        <v>0.65</v>
      </c>
      <c r="AA244">
        <v>10.57</v>
      </c>
      <c r="AB244">
        <v>0</v>
      </c>
      <c r="AC244">
        <v>0</v>
      </c>
      <c r="AD244">
        <v>0</v>
      </c>
      <c r="AE244">
        <v>10.57</v>
      </c>
      <c r="AF244">
        <v>0</v>
      </c>
      <c r="AG244">
        <v>0</v>
      </c>
      <c r="AH244">
        <v>0</v>
      </c>
      <c r="AI244">
        <v>1</v>
      </c>
      <c r="AJ244">
        <v>1</v>
      </c>
      <c r="AK244">
        <v>1</v>
      </c>
      <c r="AL244">
        <v>1</v>
      </c>
      <c r="AN244">
        <v>0</v>
      </c>
      <c r="AO244">
        <v>1</v>
      </c>
      <c r="AP244">
        <v>0</v>
      </c>
      <c r="AQ244">
        <v>0</v>
      </c>
      <c r="AR244">
        <v>0</v>
      </c>
      <c r="AS244" t="s">
        <v>3</v>
      </c>
      <c r="AT244">
        <v>0.65</v>
      </c>
      <c r="AU244" t="s">
        <v>3</v>
      </c>
      <c r="AV244">
        <v>0</v>
      </c>
      <c r="AW244">
        <v>2</v>
      </c>
      <c r="AX244">
        <v>38221290</v>
      </c>
      <c r="AY244">
        <v>1</v>
      </c>
      <c r="AZ244">
        <v>0</v>
      </c>
      <c r="BA244">
        <v>244</v>
      </c>
      <c r="BB244">
        <v>0</v>
      </c>
      <c r="BC244">
        <v>0</v>
      </c>
      <c r="BD244">
        <v>0</v>
      </c>
      <c r="BE244">
        <v>0</v>
      </c>
      <c r="BF244">
        <v>0</v>
      </c>
      <c r="BG244">
        <v>0</v>
      </c>
      <c r="BH244">
        <v>0</v>
      </c>
      <c r="BI244">
        <v>0</v>
      </c>
      <c r="BJ244">
        <v>0</v>
      </c>
      <c r="BK244">
        <v>0</v>
      </c>
      <c r="BL244">
        <v>0</v>
      </c>
      <c r="BM244">
        <v>0</v>
      </c>
      <c r="BN244">
        <v>0</v>
      </c>
      <c r="BO244">
        <v>0</v>
      </c>
      <c r="BP244">
        <v>0</v>
      </c>
      <c r="BQ244">
        <v>0</v>
      </c>
      <c r="BR244">
        <v>0</v>
      </c>
      <c r="BS244">
        <v>0</v>
      </c>
      <c r="BT244">
        <v>0</v>
      </c>
      <c r="BU244">
        <v>0</v>
      </c>
      <c r="BV244">
        <v>0</v>
      </c>
      <c r="BW244">
        <v>0</v>
      </c>
      <c r="CX244">
        <f>Y244*Source!I281</f>
        <v>6.5000000000000002E-2</v>
      </c>
      <c r="CY244">
        <f>AA244</f>
        <v>10.57</v>
      </c>
      <c r="CZ244">
        <f>AE244</f>
        <v>10.57</v>
      </c>
      <c r="DA244">
        <f>AI244</f>
        <v>1</v>
      </c>
      <c r="DB244">
        <v>0</v>
      </c>
    </row>
    <row r="245" spans="1:106">
      <c r="A245">
        <f>ROW(Source!A281)</f>
        <v>281</v>
      </c>
      <c r="B245">
        <v>38216760</v>
      </c>
      <c r="C245">
        <v>38221276</v>
      </c>
      <c r="D245">
        <v>36838321</v>
      </c>
      <c r="E245">
        <v>1</v>
      </c>
      <c r="F245">
        <v>1</v>
      </c>
      <c r="G245">
        <v>1</v>
      </c>
      <c r="H245">
        <v>3</v>
      </c>
      <c r="I245" t="s">
        <v>351</v>
      </c>
      <c r="J245" t="s">
        <v>352</v>
      </c>
      <c r="K245" t="s">
        <v>353</v>
      </c>
      <c r="L245">
        <v>1346</v>
      </c>
      <c r="N245">
        <v>1009</v>
      </c>
      <c r="O245" t="s">
        <v>294</v>
      </c>
      <c r="P245" t="s">
        <v>294</v>
      </c>
      <c r="Q245">
        <v>1</v>
      </c>
      <c r="W245">
        <v>0</v>
      </c>
      <c r="X245">
        <v>-1130618203</v>
      </c>
      <c r="Y245">
        <v>2</v>
      </c>
      <c r="AA245">
        <v>238.48</v>
      </c>
      <c r="AB245">
        <v>0</v>
      </c>
      <c r="AC245">
        <v>0</v>
      </c>
      <c r="AD245">
        <v>0</v>
      </c>
      <c r="AE245">
        <v>238.48</v>
      </c>
      <c r="AF245">
        <v>0</v>
      </c>
      <c r="AG245">
        <v>0</v>
      </c>
      <c r="AH245">
        <v>0</v>
      </c>
      <c r="AI245">
        <v>1</v>
      </c>
      <c r="AJ245">
        <v>1</v>
      </c>
      <c r="AK245">
        <v>1</v>
      </c>
      <c r="AL245">
        <v>1</v>
      </c>
      <c r="AN245">
        <v>0</v>
      </c>
      <c r="AO245">
        <v>1</v>
      </c>
      <c r="AP245">
        <v>0</v>
      </c>
      <c r="AQ245">
        <v>0</v>
      </c>
      <c r="AR245">
        <v>0</v>
      </c>
      <c r="AS245" t="s">
        <v>3</v>
      </c>
      <c r="AT245">
        <v>2</v>
      </c>
      <c r="AU245" t="s">
        <v>3</v>
      </c>
      <c r="AV245">
        <v>0</v>
      </c>
      <c r="AW245">
        <v>2</v>
      </c>
      <c r="AX245">
        <v>38221291</v>
      </c>
      <c r="AY245">
        <v>1</v>
      </c>
      <c r="AZ245">
        <v>0</v>
      </c>
      <c r="BA245">
        <v>245</v>
      </c>
      <c r="BB245">
        <v>0</v>
      </c>
      <c r="BC245">
        <v>0</v>
      </c>
      <c r="BD245">
        <v>0</v>
      </c>
      <c r="BE245">
        <v>0</v>
      </c>
      <c r="BF245">
        <v>0</v>
      </c>
      <c r="BG245">
        <v>0</v>
      </c>
      <c r="BH245">
        <v>0</v>
      </c>
      <c r="BI245">
        <v>0</v>
      </c>
      <c r="BJ245">
        <v>0</v>
      </c>
      <c r="BK245">
        <v>0</v>
      </c>
      <c r="BL245">
        <v>0</v>
      </c>
      <c r="BM245">
        <v>0</v>
      </c>
      <c r="BN245">
        <v>0</v>
      </c>
      <c r="BO245">
        <v>0</v>
      </c>
      <c r="BP245">
        <v>0</v>
      </c>
      <c r="BQ245">
        <v>0</v>
      </c>
      <c r="BR245">
        <v>0</v>
      </c>
      <c r="BS245">
        <v>0</v>
      </c>
      <c r="BT245">
        <v>0</v>
      </c>
      <c r="BU245">
        <v>0</v>
      </c>
      <c r="BV245">
        <v>0</v>
      </c>
      <c r="BW245">
        <v>0</v>
      </c>
      <c r="CX245">
        <f>Y245*Source!I281</f>
        <v>0.2</v>
      </c>
      <c r="CY245">
        <f>AA245</f>
        <v>238.48</v>
      </c>
      <c r="CZ245">
        <f>AE245</f>
        <v>238.48</v>
      </c>
      <c r="DA245">
        <f>AI245</f>
        <v>1</v>
      </c>
      <c r="DB245">
        <v>0</v>
      </c>
    </row>
    <row r="246" spans="1:106">
      <c r="A246">
        <f>ROW(Source!A281)</f>
        <v>281</v>
      </c>
      <c r="B246">
        <v>38216760</v>
      </c>
      <c r="C246">
        <v>38221276</v>
      </c>
      <c r="D246">
        <v>36799065</v>
      </c>
      <c r="E246">
        <v>17</v>
      </c>
      <c r="F246">
        <v>1</v>
      </c>
      <c r="G246">
        <v>1</v>
      </c>
      <c r="H246">
        <v>3</v>
      </c>
      <c r="I246" t="s">
        <v>308</v>
      </c>
      <c r="J246" t="s">
        <v>3</v>
      </c>
      <c r="K246" t="s">
        <v>309</v>
      </c>
      <c r="L246">
        <v>1374</v>
      </c>
      <c r="N246">
        <v>1013</v>
      </c>
      <c r="O246" t="s">
        <v>310</v>
      </c>
      <c r="P246" t="s">
        <v>310</v>
      </c>
      <c r="Q246">
        <v>1</v>
      </c>
      <c r="W246">
        <v>0</v>
      </c>
      <c r="X246">
        <v>-1731369543</v>
      </c>
      <c r="Y246">
        <v>2.0099999999999998</v>
      </c>
      <c r="AA246">
        <v>1</v>
      </c>
      <c r="AB246">
        <v>0</v>
      </c>
      <c r="AC246">
        <v>0</v>
      </c>
      <c r="AD246">
        <v>0</v>
      </c>
      <c r="AE246">
        <v>1</v>
      </c>
      <c r="AF246">
        <v>0</v>
      </c>
      <c r="AG246">
        <v>0</v>
      </c>
      <c r="AH246">
        <v>0</v>
      </c>
      <c r="AI246">
        <v>1</v>
      </c>
      <c r="AJ246">
        <v>1</v>
      </c>
      <c r="AK246">
        <v>1</v>
      </c>
      <c r="AL246">
        <v>1</v>
      </c>
      <c r="AN246">
        <v>0</v>
      </c>
      <c r="AO246">
        <v>1</v>
      </c>
      <c r="AP246">
        <v>0</v>
      </c>
      <c r="AQ246">
        <v>0</v>
      </c>
      <c r="AR246">
        <v>0</v>
      </c>
      <c r="AS246" t="s">
        <v>3</v>
      </c>
      <c r="AT246">
        <v>2.0099999999999998</v>
      </c>
      <c r="AU246" t="s">
        <v>3</v>
      </c>
      <c r="AV246">
        <v>0</v>
      </c>
      <c r="AW246">
        <v>2</v>
      </c>
      <c r="AX246">
        <v>38221292</v>
      </c>
      <c r="AY246">
        <v>1</v>
      </c>
      <c r="AZ246">
        <v>0</v>
      </c>
      <c r="BA246">
        <v>246</v>
      </c>
      <c r="BB246">
        <v>0</v>
      </c>
      <c r="BC246">
        <v>0</v>
      </c>
      <c r="BD246">
        <v>0</v>
      </c>
      <c r="BE246">
        <v>0</v>
      </c>
      <c r="BF246">
        <v>0</v>
      </c>
      <c r="BG246">
        <v>0</v>
      </c>
      <c r="BH246">
        <v>0</v>
      </c>
      <c r="BI246">
        <v>0</v>
      </c>
      <c r="BJ246">
        <v>0</v>
      </c>
      <c r="BK246">
        <v>0</v>
      </c>
      <c r="BL246">
        <v>0</v>
      </c>
      <c r="BM246">
        <v>0</v>
      </c>
      <c r="BN246">
        <v>0</v>
      </c>
      <c r="BO246">
        <v>0</v>
      </c>
      <c r="BP246">
        <v>0</v>
      </c>
      <c r="BQ246">
        <v>0</v>
      </c>
      <c r="BR246">
        <v>0</v>
      </c>
      <c r="BS246">
        <v>0</v>
      </c>
      <c r="BT246">
        <v>0</v>
      </c>
      <c r="BU246">
        <v>0</v>
      </c>
      <c r="BV246">
        <v>0</v>
      </c>
      <c r="BW246">
        <v>0</v>
      </c>
      <c r="CX246">
        <f>Y246*Source!I281</f>
        <v>0.20099999999999998</v>
      </c>
      <c r="CY246">
        <f>AA246</f>
        <v>1</v>
      </c>
      <c r="CZ246">
        <f>AE246</f>
        <v>1</v>
      </c>
      <c r="DA246">
        <f>AI246</f>
        <v>1</v>
      </c>
      <c r="DB246">
        <v>0</v>
      </c>
    </row>
    <row r="247" spans="1:106">
      <c r="A247">
        <f>ROW(Source!A282)</f>
        <v>282</v>
      </c>
      <c r="B247">
        <v>38216760</v>
      </c>
      <c r="C247">
        <v>38221293</v>
      </c>
      <c r="D247">
        <v>37064878</v>
      </c>
      <c r="E247">
        <v>1</v>
      </c>
      <c r="F247">
        <v>1</v>
      </c>
      <c r="G247">
        <v>1</v>
      </c>
      <c r="H247">
        <v>1</v>
      </c>
      <c r="I247" t="s">
        <v>273</v>
      </c>
      <c r="J247" t="s">
        <v>3</v>
      </c>
      <c r="K247" t="s">
        <v>274</v>
      </c>
      <c r="L247">
        <v>1191</v>
      </c>
      <c r="N247">
        <v>1013</v>
      </c>
      <c r="O247" t="s">
        <v>275</v>
      </c>
      <c r="P247" t="s">
        <v>275</v>
      </c>
      <c r="Q247">
        <v>1</v>
      </c>
      <c r="W247">
        <v>0</v>
      </c>
      <c r="X247">
        <v>-1081351934</v>
      </c>
      <c r="Y247">
        <v>19</v>
      </c>
      <c r="AA247">
        <v>0</v>
      </c>
      <c r="AB247">
        <v>0</v>
      </c>
      <c r="AC247">
        <v>0</v>
      </c>
      <c r="AD247">
        <v>9.4</v>
      </c>
      <c r="AE247">
        <v>0</v>
      </c>
      <c r="AF247">
        <v>0</v>
      </c>
      <c r="AG247">
        <v>0</v>
      </c>
      <c r="AH247">
        <v>9.4</v>
      </c>
      <c r="AI247">
        <v>1</v>
      </c>
      <c r="AJ247">
        <v>1</v>
      </c>
      <c r="AK247">
        <v>1</v>
      </c>
      <c r="AL247">
        <v>1</v>
      </c>
      <c r="AN247">
        <v>0</v>
      </c>
      <c r="AO247">
        <v>1</v>
      </c>
      <c r="AP247">
        <v>0</v>
      </c>
      <c r="AQ247">
        <v>0</v>
      </c>
      <c r="AR247">
        <v>0</v>
      </c>
      <c r="AS247" t="s">
        <v>3</v>
      </c>
      <c r="AT247">
        <v>19</v>
      </c>
      <c r="AU247" t="s">
        <v>3</v>
      </c>
      <c r="AV247">
        <v>1</v>
      </c>
      <c r="AW247">
        <v>2</v>
      </c>
      <c r="AX247">
        <v>38221303</v>
      </c>
      <c r="AY247">
        <v>1</v>
      </c>
      <c r="AZ247">
        <v>0</v>
      </c>
      <c r="BA247">
        <v>247</v>
      </c>
      <c r="BB247">
        <v>0</v>
      </c>
      <c r="BC247">
        <v>0</v>
      </c>
      <c r="BD247">
        <v>0</v>
      </c>
      <c r="BE247">
        <v>0</v>
      </c>
      <c r="BF247">
        <v>0</v>
      </c>
      <c r="BG247">
        <v>0</v>
      </c>
      <c r="BH247">
        <v>0</v>
      </c>
      <c r="BI247">
        <v>0</v>
      </c>
      <c r="BJ247">
        <v>0</v>
      </c>
      <c r="BK247">
        <v>0</v>
      </c>
      <c r="BL247">
        <v>0</v>
      </c>
      <c r="BM247">
        <v>0</v>
      </c>
      <c r="BN247">
        <v>0</v>
      </c>
      <c r="BO247">
        <v>0</v>
      </c>
      <c r="BP247">
        <v>0</v>
      </c>
      <c r="BQ247">
        <v>0</v>
      </c>
      <c r="BR247">
        <v>0</v>
      </c>
      <c r="BS247">
        <v>0</v>
      </c>
      <c r="BT247">
        <v>0</v>
      </c>
      <c r="BU247">
        <v>0</v>
      </c>
      <c r="BV247">
        <v>0</v>
      </c>
      <c r="BW247">
        <v>0</v>
      </c>
      <c r="CX247">
        <f>Y247*Source!I282</f>
        <v>0.76</v>
      </c>
      <c r="CY247">
        <f>AD247</f>
        <v>9.4</v>
      </c>
      <c r="CZ247">
        <f>AH247</f>
        <v>9.4</v>
      </c>
      <c r="DA247">
        <f>AL247</f>
        <v>1</v>
      </c>
      <c r="DB247">
        <v>0</v>
      </c>
    </row>
    <row r="248" spans="1:106">
      <c r="A248">
        <f>ROW(Source!A282)</f>
        <v>282</v>
      </c>
      <c r="B248">
        <v>38216760</v>
      </c>
      <c r="C248">
        <v>38221293</v>
      </c>
      <c r="D248">
        <v>37064876</v>
      </c>
      <c r="E248">
        <v>1</v>
      </c>
      <c r="F248">
        <v>1</v>
      </c>
      <c r="G248">
        <v>1</v>
      </c>
      <c r="H248">
        <v>1</v>
      </c>
      <c r="I248" t="s">
        <v>276</v>
      </c>
      <c r="J248" t="s">
        <v>3</v>
      </c>
      <c r="K248" t="s">
        <v>277</v>
      </c>
      <c r="L248">
        <v>1191</v>
      </c>
      <c r="N248">
        <v>1013</v>
      </c>
      <c r="O248" t="s">
        <v>275</v>
      </c>
      <c r="P248" t="s">
        <v>275</v>
      </c>
      <c r="Q248">
        <v>1</v>
      </c>
      <c r="W248">
        <v>0</v>
      </c>
      <c r="X248">
        <v>-1417349443</v>
      </c>
      <c r="Y248">
        <v>0.38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1</v>
      </c>
      <c r="AJ248">
        <v>1</v>
      </c>
      <c r="AK248">
        <v>1</v>
      </c>
      <c r="AL248">
        <v>1</v>
      </c>
      <c r="AN248">
        <v>0</v>
      </c>
      <c r="AO248">
        <v>1</v>
      </c>
      <c r="AP248">
        <v>0</v>
      </c>
      <c r="AQ248">
        <v>0</v>
      </c>
      <c r="AR248">
        <v>0</v>
      </c>
      <c r="AS248" t="s">
        <v>3</v>
      </c>
      <c r="AT248">
        <v>0.38</v>
      </c>
      <c r="AU248" t="s">
        <v>3</v>
      </c>
      <c r="AV248">
        <v>2</v>
      </c>
      <c r="AW248">
        <v>2</v>
      </c>
      <c r="AX248">
        <v>38221304</v>
      </c>
      <c r="AY248">
        <v>1</v>
      </c>
      <c r="AZ248">
        <v>0</v>
      </c>
      <c r="BA248">
        <v>248</v>
      </c>
      <c r="BB248">
        <v>0</v>
      </c>
      <c r="BC248">
        <v>0</v>
      </c>
      <c r="BD248">
        <v>0</v>
      </c>
      <c r="BE248">
        <v>0</v>
      </c>
      <c r="BF248">
        <v>0</v>
      </c>
      <c r="BG248">
        <v>0</v>
      </c>
      <c r="BH248">
        <v>0</v>
      </c>
      <c r="BI248">
        <v>0</v>
      </c>
      <c r="BJ248">
        <v>0</v>
      </c>
      <c r="BK248">
        <v>0</v>
      </c>
      <c r="BL248">
        <v>0</v>
      </c>
      <c r="BM248">
        <v>0</v>
      </c>
      <c r="BN248">
        <v>0</v>
      </c>
      <c r="BO248">
        <v>0</v>
      </c>
      <c r="BP248">
        <v>0</v>
      </c>
      <c r="BQ248">
        <v>0</v>
      </c>
      <c r="BR248">
        <v>0</v>
      </c>
      <c r="BS248">
        <v>0</v>
      </c>
      <c r="BT248">
        <v>0</v>
      </c>
      <c r="BU248">
        <v>0</v>
      </c>
      <c r="BV248">
        <v>0</v>
      </c>
      <c r="BW248">
        <v>0</v>
      </c>
      <c r="CX248">
        <f>Y248*Source!I282</f>
        <v>1.52E-2</v>
      </c>
      <c r="CY248">
        <f>AD248</f>
        <v>0</v>
      </c>
      <c r="CZ248">
        <f>AH248</f>
        <v>0</v>
      </c>
      <c r="DA248">
        <f>AL248</f>
        <v>1</v>
      </c>
      <c r="DB248">
        <v>0</v>
      </c>
    </row>
    <row r="249" spans="1:106">
      <c r="A249">
        <f>ROW(Source!A282)</f>
        <v>282</v>
      </c>
      <c r="B249">
        <v>38216760</v>
      </c>
      <c r="C249">
        <v>38221293</v>
      </c>
      <c r="D249">
        <v>36882159</v>
      </c>
      <c r="E249">
        <v>1</v>
      </c>
      <c r="F249">
        <v>1</v>
      </c>
      <c r="G249">
        <v>1</v>
      </c>
      <c r="H249">
        <v>2</v>
      </c>
      <c r="I249" t="s">
        <v>278</v>
      </c>
      <c r="J249" t="s">
        <v>279</v>
      </c>
      <c r="K249" t="s">
        <v>280</v>
      </c>
      <c r="L249">
        <v>1368</v>
      </c>
      <c r="N249">
        <v>1011</v>
      </c>
      <c r="O249" t="s">
        <v>281</v>
      </c>
      <c r="P249" t="s">
        <v>281</v>
      </c>
      <c r="Q249">
        <v>1</v>
      </c>
      <c r="W249">
        <v>0</v>
      </c>
      <c r="X249">
        <v>-1718674368</v>
      </c>
      <c r="Y249">
        <v>0.19</v>
      </c>
      <c r="AA249">
        <v>0</v>
      </c>
      <c r="AB249">
        <v>111.99</v>
      </c>
      <c r="AC249">
        <v>13.5</v>
      </c>
      <c r="AD249">
        <v>0</v>
      </c>
      <c r="AE249">
        <v>0</v>
      </c>
      <c r="AF249">
        <v>111.99</v>
      </c>
      <c r="AG249">
        <v>13.5</v>
      </c>
      <c r="AH249">
        <v>0</v>
      </c>
      <c r="AI249">
        <v>1</v>
      </c>
      <c r="AJ249">
        <v>1</v>
      </c>
      <c r="AK249">
        <v>1</v>
      </c>
      <c r="AL249">
        <v>1</v>
      </c>
      <c r="AN249">
        <v>0</v>
      </c>
      <c r="AO249">
        <v>1</v>
      </c>
      <c r="AP249">
        <v>0</v>
      </c>
      <c r="AQ249">
        <v>0</v>
      </c>
      <c r="AR249">
        <v>0</v>
      </c>
      <c r="AS249" t="s">
        <v>3</v>
      </c>
      <c r="AT249">
        <v>0.19</v>
      </c>
      <c r="AU249" t="s">
        <v>3</v>
      </c>
      <c r="AV249">
        <v>0</v>
      </c>
      <c r="AW249">
        <v>2</v>
      </c>
      <c r="AX249">
        <v>38221305</v>
      </c>
      <c r="AY249">
        <v>1</v>
      </c>
      <c r="AZ249">
        <v>0</v>
      </c>
      <c r="BA249">
        <v>249</v>
      </c>
      <c r="BB249">
        <v>0</v>
      </c>
      <c r="BC249">
        <v>0</v>
      </c>
      <c r="BD249">
        <v>0</v>
      </c>
      <c r="BE249">
        <v>0</v>
      </c>
      <c r="BF249">
        <v>0</v>
      </c>
      <c r="BG249">
        <v>0</v>
      </c>
      <c r="BH249">
        <v>0</v>
      </c>
      <c r="BI249">
        <v>0</v>
      </c>
      <c r="BJ249">
        <v>0</v>
      </c>
      <c r="BK249">
        <v>0</v>
      </c>
      <c r="BL249">
        <v>0</v>
      </c>
      <c r="BM249">
        <v>0</v>
      </c>
      <c r="BN249">
        <v>0</v>
      </c>
      <c r="BO249">
        <v>0</v>
      </c>
      <c r="BP249">
        <v>0</v>
      </c>
      <c r="BQ249">
        <v>0</v>
      </c>
      <c r="BR249">
        <v>0</v>
      </c>
      <c r="BS249">
        <v>0</v>
      </c>
      <c r="BT249">
        <v>0</v>
      </c>
      <c r="BU249">
        <v>0</v>
      </c>
      <c r="BV249">
        <v>0</v>
      </c>
      <c r="BW249">
        <v>0</v>
      </c>
      <c r="CX249">
        <f>Y249*Source!I282</f>
        <v>7.6E-3</v>
      </c>
      <c r="CY249">
        <f>AB249</f>
        <v>111.99</v>
      </c>
      <c r="CZ249">
        <f>AF249</f>
        <v>111.99</v>
      </c>
      <c r="DA249">
        <f>AJ249</f>
        <v>1</v>
      </c>
      <c r="DB249">
        <v>0</v>
      </c>
    </row>
    <row r="250" spans="1:106">
      <c r="A250">
        <f>ROW(Source!A282)</f>
        <v>282</v>
      </c>
      <c r="B250">
        <v>38216760</v>
      </c>
      <c r="C250">
        <v>38221293</v>
      </c>
      <c r="D250">
        <v>36883554</v>
      </c>
      <c r="E250">
        <v>1</v>
      </c>
      <c r="F250">
        <v>1</v>
      </c>
      <c r="G250">
        <v>1</v>
      </c>
      <c r="H250">
        <v>2</v>
      </c>
      <c r="I250" t="s">
        <v>282</v>
      </c>
      <c r="J250" t="s">
        <v>283</v>
      </c>
      <c r="K250" t="s">
        <v>284</v>
      </c>
      <c r="L250">
        <v>1368</v>
      </c>
      <c r="N250">
        <v>1011</v>
      </c>
      <c r="O250" t="s">
        <v>281</v>
      </c>
      <c r="P250" t="s">
        <v>281</v>
      </c>
      <c r="Q250">
        <v>1</v>
      </c>
      <c r="W250">
        <v>0</v>
      </c>
      <c r="X250">
        <v>1372534845</v>
      </c>
      <c r="Y250">
        <v>0.19</v>
      </c>
      <c r="AA250">
        <v>0</v>
      </c>
      <c r="AB250">
        <v>65.709999999999994</v>
      </c>
      <c r="AC250">
        <v>11.6</v>
      </c>
      <c r="AD250">
        <v>0</v>
      </c>
      <c r="AE250">
        <v>0</v>
      </c>
      <c r="AF250">
        <v>65.709999999999994</v>
      </c>
      <c r="AG250">
        <v>11.6</v>
      </c>
      <c r="AH250">
        <v>0</v>
      </c>
      <c r="AI250">
        <v>1</v>
      </c>
      <c r="AJ250">
        <v>1</v>
      </c>
      <c r="AK250">
        <v>1</v>
      </c>
      <c r="AL250">
        <v>1</v>
      </c>
      <c r="AN250">
        <v>0</v>
      </c>
      <c r="AO250">
        <v>1</v>
      </c>
      <c r="AP250">
        <v>0</v>
      </c>
      <c r="AQ250">
        <v>0</v>
      </c>
      <c r="AR250">
        <v>0</v>
      </c>
      <c r="AS250" t="s">
        <v>3</v>
      </c>
      <c r="AT250">
        <v>0.19</v>
      </c>
      <c r="AU250" t="s">
        <v>3</v>
      </c>
      <c r="AV250">
        <v>0</v>
      </c>
      <c r="AW250">
        <v>2</v>
      </c>
      <c r="AX250">
        <v>38221306</v>
      </c>
      <c r="AY250">
        <v>1</v>
      </c>
      <c r="AZ250">
        <v>0</v>
      </c>
      <c r="BA250">
        <v>250</v>
      </c>
      <c r="BB250">
        <v>0</v>
      </c>
      <c r="BC250">
        <v>0</v>
      </c>
      <c r="BD250">
        <v>0</v>
      </c>
      <c r="BE250">
        <v>0</v>
      </c>
      <c r="BF250">
        <v>0</v>
      </c>
      <c r="BG250">
        <v>0</v>
      </c>
      <c r="BH250">
        <v>0</v>
      </c>
      <c r="BI250">
        <v>0</v>
      </c>
      <c r="BJ250">
        <v>0</v>
      </c>
      <c r="BK250">
        <v>0</v>
      </c>
      <c r="BL250">
        <v>0</v>
      </c>
      <c r="BM250">
        <v>0</v>
      </c>
      <c r="BN250">
        <v>0</v>
      </c>
      <c r="BO250">
        <v>0</v>
      </c>
      <c r="BP250">
        <v>0</v>
      </c>
      <c r="BQ250">
        <v>0</v>
      </c>
      <c r="BR250">
        <v>0</v>
      </c>
      <c r="BS250">
        <v>0</v>
      </c>
      <c r="BT250">
        <v>0</v>
      </c>
      <c r="BU250">
        <v>0</v>
      </c>
      <c r="BV250">
        <v>0</v>
      </c>
      <c r="BW250">
        <v>0</v>
      </c>
      <c r="CX250">
        <f>Y250*Source!I282</f>
        <v>7.6E-3</v>
      </c>
      <c r="CY250">
        <f>AB250</f>
        <v>65.709999999999994</v>
      </c>
      <c r="CZ250">
        <f>AF250</f>
        <v>65.709999999999994</v>
      </c>
      <c r="DA250">
        <f>AJ250</f>
        <v>1</v>
      </c>
      <c r="DB250">
        <v>0</v>
      </c>
    </row>
    <row r="251" spans="1:106">
      <c r="A251">
        <f>ROW(Source!A282)</f>
        <v>282</v>
      </c>
      <c r="B251">
        <v>38216760</v>
      </c>
      <c r="C251">
        <v>38221293</v>
      </c>
      <c r="D251">
        <v>36883858</v>
      </c>
      <c r="E251">
        <v>1</v>
      </c>
      <c r="F251">
        <v>1</v>
      </c>
      <c r="G251">
        <v>1</v>
      </c>
      <c r="H251">
        <v>2</v>
      </c>
      <c r="I251" t="s">
        <v>285</v>
      </c>
      <c r="J251" t="s">
        <v>286</v>
      </c>
      <c r="K251" t="s">
        <v>287</v>
      </c>
      <c r="L251">
        <v>1368</v>
      </c>
      <c r="N251">
        <v>1011</v>
      </c>
      <c r="O251" t="s">
        <v>281</v>
      </c>
      <c r="P251" t="s">
        <v>281</v>
      </c>
      <c r="Q251">
        <v>1</v>
      </c>
      <c r="W251">
        <v>0</v>
      </c>
      <c r="X251">
        <v>-353815937</v>
      </c>
      <c r="Y251">
        <v>3.36</v>
      </c>
      <c r="AA251">
        <v>0</v>
      </c>
      <c r="AB251">
        <v>8.1</v>
      </c>
      <c r="AC251">
        <v>0</v>
      </c>
      <c r="AD251">
        <v>0</v>
      </c>
      <c r="AE251">
        <v>0</v>
      </c>
      <c r="AF251">
        <v>8.1</v>
      </c>
      <c r="AG251">
        <v>0</v>
      </c>
      <c r="AH251">
        <v>0</v>
      </c>
      <c r="AI251">
        <v>1</v>
      </c>
      <c r="AJ251">
        <v>1</v>
      </c>
      <c r="AK251">
        <v>1</v>
      </c>
      <c r="AL251">
        <v>1</v>
      </c>
      <c r="AN251">
        <v>0</v>
      </c>
      <c r="AO251">
        <v>1</v>
      </c>
      <c r="AP251">
        <v>0</v>
      </c>
      <c r="AQ251">
        <v>0</v>
      </c>
      <c r="AR251">
        <v>0</v>
      </c>
      <c r="AS251" t="s">
        <v>3</v>
      </c>
      <c r="AT251">
        <v>3.36</v>
      </c>
      <c r="AU251" t="s">
        <v>3</v>
      </c>
      <c r="AV251">
        <v>0</v>
      </c>
      <c r="AW251">
        <v>2</v>
      </c>
      <c r="AX251">
        <v>38221307</v>
      </c>
      <c r="AY251">
        <v>1</v>
      </c>
      <c r="AZ251">
        <v>0</v>
      </c>
      <c r="BA251">
        <v>251</v>
      </c>
      <c r="BB251">
        <v>0</v>
      </c>
      <c r="BC251">
        <v>0</v>
      </c>
      <c r="BD251">
        <v>0</v>
      </c>
      <c r="BE251">
        <v>0</v>
      </c>
      <c r="BF251">
        <v>0</v>
      </c>
      <c r="BG251">
        <v>0</v>
      </c>
      <c r="BH251">
        <v>0</v>
      </c>
      <c r="BI251">
        <v>0</v>
      </c>
      <c r="BJ251">
        <v>0</v>
      </c>
      <c r="BK251">
        <v>0</v>
      </c>
      <c r="BL251">
        <v>0</v>
      </c>
      <c r="BM251">
        <v>0</v>
      </c>
      <c r="BN251">
        <v>0</v>
      </c>
      <c r="BO251">
        <v>0</v>
      </c>
      <c r="BP251">
        <v>0</v>
      </c>
      <c r="BQ251">
        <v>0</v>
      </c>
      <c r="BR251">
        <v>0</v>
      </c>
      <c r="BS251">
        <v>0</v>
      </c>
      <c r="BT251">
        <v>0</v>
      </c>
      <c r="BU251">
        <v>0</v>
      </c>
      <c r="BV251">
        <v>0</v>
      </c>
      <c r="BW251">
        <v>0</v>
      </c>
      <c r="CX251">
        <f>Y251*Source!I282</f>
        <v>0.13439999999999999</v>
      </c>
      <c r="CY251">
        <f>AB251</f>
        <v>8.1</v>
      </c>
      <c r="CZ251">
        <f>AF251</f>
        <v>8.1</v>
      </c>
      <c r="DA251">
        <f>AJ251</f>
        <v>1</v>
      </c>
      <c r="DB251">
        <v>0</v>
      </c>
    </row>
    <row r="252" spans="1:106">
      <c r="A252">
        <f>ROW(Source!A282)</f>
        <v>282</v>
      </c>
      <c r="B252">
        <v>38216760</v>
      </c>
      <c r="C252">
        <v>38221293</v>
      </c>
      <c r="D252">
        <v>36803258</v>
      </c>
      <c r="E252">
        <v>1</v>
      </c>
      <c r="F252">
        <v>1</v>
      </c>
      <c r="G252">
        <v>1</v>
      </c>
      <c r="H252">
        <v>3</v>
      </c>
      <c r="I252" t="s">
        <v>291</v>
      </c>
      <c r="J252" t="s">
        <v>292</v>
      </c>
      <c r="K252" t="s">
        <v>293</v>
      </c>
      <c r="L252">
        <v>1346</v>
      </c>
      <c r="N252">
        <v>1009</v>
      </c>
      <c r="O252" t="s">
        <v>294</v>
      </c>
      <c r="P252" t="s">
        <v>294</v>
      </c>
      <c r="Q252">
        <v>1</v>
      </c>
      <c r="W252">
        <v>0</v>
      </c>
      <c r="X252">
        <v>586013393</v>
      </c>
      <c r="Y252">
        <v>0.55000000000000004</v>
      </c>
      <c r="AA252">
        <v>10.57</v>
      </c>
      <c r="AB252">
        <v>0</v>
      </c>
      <c r="AC252">
        <v>0</v>
      </c>
      <c r="AD252">
        <v>0</v>
      </c>
      <c r="AE252">
        <v>10.57</v>
      </c>
      <c r="AF252">
        <v>0</v>
      </c>
      <c r="AG252">
        <v>0</v>
      </c>
      <c r="AH252">
        <v>0</v>
      </c>
      <c r="AI252">
        <v>1</v>
      </c>
      <c r="AJ252">
        <v>1</v>
      </c>
      <c r="AK252">
        <v>1</v>
      </c>
      <c r="AL252">
        <v>1</v>
      </c>
      <c r="AN252">
        <v>0</v>
      </c>
      <c r="AO252">
        <v>1</v>
      </c>
      <c r="AP252">
        <v>0</v>
      </c>
      <c r="AQ252">
        <v>0</v>
      </c>
      <c r="AR252">
        <v>0</v>
      </c>
      <c r="AS252" t="s">
        <v>3</v>
      </c>
      <c r="AT252">
        <v>0.55000000000000004</v>
      </c>
      <c r="AU252" t="s">
        <v>3</v>
      </c>
      <c r="AV252">
        <v>0</v>
      </c>
      <c r="AW252">
        <v>2</v>
      </c>
      <c r="AX252">
        <v>38221308</v>
      </c>
      <c r="AY252">
        <v>1</v>
      </c>
      <c r="AZ252">
        <v>0</v>
      </c>
      <c r="BA252">
        <v>252</v>
      </c>
      <c r="BB252">
        <v>0</v>
      </c>
      <c r="BC252">
        <v>0</v>
      </c>
      <c r="BD252">
        <v>0</v>
      </c>
      <c r="BE252">
        <v>0</v>
      </c>
      <c r="BF252">
        <v>0</v>
      </c>
      <c r="BG252">
        <v>0</v>
      </c>
      <c r="BH252">
        <v>0</v>
      </c>
      <c r="BI252">
        <v>0</v>
      </c>
      <c r="BJ252">
        <v>0</v>
      </c>
      <c r="BK252">
        <v>0</v>
      </c>
      <c r="BL252">
        <v>0</v>
      </c>
      <c r="BM252">
        <v>0</v>
      </c>
      <c r="BN252">
        <v>0</v>
      </c>
      <c r="BO252">
        <v>0</v>
      </c>
      <c r="BP252">
        <v>0</v>
      </c>
      <c r="BQ252">
        <v>0</v>
      </c>
      <c r="BR252">
        <v>0</v>
      </c>
      <c r="BS252">
        <v>0</v>
      </c>
      <c r="BT252">
        <v>0</v>
      </c>
      <c r="BU252">
        <v>0</v>
      </c>
      <c r="BV252">
        <v>0</v>
      </c>
      <c r="BW252">
        <v>0</v>
      </c>
      <c r="CX252">
        <f>Y252*Source!I282</f>
        <v>2.2000000000000002E-2</v>
      </c>
      <c r="CY252">
        <f>AA252</f>
        <v>10.57</v>
      </c>
      <c r="CZ252">
        <f>AE252</f>
        <v>10.57</v>
      </c>
      <c r="DA252">
        <f>AI252</f>
        <v>1</v>
      </c>
      <c r="DB252">
        <v>0</v>
      </c>
    </row>
    <row r="253" spans="1:106">
      <c r="A253">
        <f>ROW(Source!A282)</f>
        <v>282</v>
      </c>
      <c r="B253">
        <v>38216760</v>
      </c>
      <c r="C253">
        <v>38221293</v>
      </c>
      <c r="D253">
        <v>36825790</v>
      </c>
      <c r="E253">
        <v>1</v>
      </c>
      <c r="F253">
        <v>1</v>
      </c>
      <c r="G253">
        <v>1</v>
      </c>
      <c r="H253">
        <v>3</v>
      </c>
      <c r="I253" t="s">
        <v>348</v>
      </c>
      <c r="J253" t="s">
        <v>349</v>
      </c>
      <c r="K253" t="s">
        <v>350</v>
      </c>
      <c r="L253">
        <v>1348</v>
      </c>
      <c r="N253">
        <v>1009</v>
      </c>
      <c r="O253" t="s">
        <v>150</v>
      </c>
      <c r="P253" t="s">
        <v>150</v>
      </c>
      <c r="Q253">
        <v>1000</v>
      </c>
      <c r="W253">
        <v>0</v>
      </c>
      <c r="X253">
        <v>8837602</v>
      </c>
      <c r="Y253">
        <v>4.0000000000000001E-3</v>
      </c>
      <c r="AA253">
        <v>5763</v>
      </c>
      <c r="AB253">
        <v>0</v>
      </c>
      <c r="AC253">
        <v>0</v>
      </c>
      <c r="AD253">
        <v>0</v>
      </c>
      <c r="AE253">
        <v>5763</v>
      </c>
      <c r="AF253">
        <v>0</v>
      </c>
      <c r="AG253">
        <v>0</v>
      </c>
      <c r="AH253">
        <v>0</v>
      </c>
      <c r="AI253">
        <v>1</v>
      </c>
      <c r="AJ253">
        <v>1</v>
      </c>
      <c r="AK253">
        <v>1</v>
      </c>
      <c r="AL253">
        <v>1</v>
      </c>
      <c r="AN253">
        <v>0</v>
      </c>
      <c r="AO253">
        <v>1</v>
      </c>
      <c r="AP253">
        <v>0</v>
      </c>
      <c r="AQ253">
        <v>0</v>
      </c>
      <c r="AR253">
        <v>0</v>
      </c>
      <c r="AS253" t="s">
        <v>3</v>
      </c>
      <c r="AT253">
        <v>4.0000000000000001E-3</v>
      </c>
      <c r="AU253" t="s">
        <v>3</v>
      </c>
      <c r="AV253">
        <v>0</v>
      </c>
      <c r="AW253">
        <v>2</v>
      </c>
      <c r="AX253">
        <v>38221309</v>
      </c>
      <c r="AY253">
        <v>1</v>
      </c>
      <c r="AZ253">
        <v>0</v>
      </c>
      <c r="BA253">
        <v>253</v>
      </c>
      <c r="BB253">
        <v>0</v>
      </c>
      <c r="BC253">
        <v>0</v>
      </c>
      <c r="BD253">
        <v>0</v>
      </c>
      <c r="BE253">
        <v>0</v>
      </c>
      <c r="BF253">
        <v>0</v>
      </c>
      <c r="BG253">
        <v>0</v>
      </c>
      <c r="BH253">
        <v>0</v>
      </c>
      <c r="BI253">
        <v>0</v>
      </c>
      <c r="BJ253">
        <v>0</v>
      </c>
      <c r="BK253">
        <v>0</v>
      </c>
      <c r="BL253">
        <v>0</v>
      </c>
      <c r="BM253">
        <v>0</v>
      </c>
      <c r="BN253">
        <v>0</v>
      </c>
      <c r="BO253">
        <v>0</v>
      </c>
      <c r="BP253">
        <v>0</v>
      </c>
      <c r="BQ253">
        <v>0</v>
      </c>
      <c r="BR253">
        <v>0</v>
      </c>
      <c r="BS253">
        <v>0</v>
      </c>
      <c r="BT253">
        <v>0</v>
      </c>
      <c r="BU253">
        <v>0</v>
      </c>
      <c r="BV253">
        <v>0</v>
      </c>
      <c r="BW253">
        <v>0</v>
      </c>
      <c r="CX253">
        <f>Y253*Source!I282</f>
        <v>1.6000000000000001E-4</v>
      </c>
      <c r="CY253">
        <f>AA253</f>
        <v>5763</v>
      </c>
      <c r="CZ253">
        <f>AE253</f>
        <v>5763</v>
      </c>
      <c r="DA253">
        <f>AI253</f>
        <v>1</v>
      </c>
      <c r="DB253">
        <v>0</v>
      </c>
    </row>
    <row r="254" spans="1:106">
      <c r="A254">
        <f>ROW(Source!A282)</f>
        <v>282</v>
      </c>
      <c r="B254">
        <v>38216760</v>
      </c>
      <c r="C254">
        <v>38221293</v>
      </c>
      <c r="D254">
        <v>36838321</v>
      </c>
      <c r="E254">
        <v>1</v>
      </c>
      <c r="F254">
        <v>1</v>
      </c>
      <c r="G254">
        <v>1</v>
      </c>
      <c r="H254">
        <v>3</v>
      </c>
      <c r="I254" t="s">
        <v>351</v>
      </c>
      <c r="J254" t="s">
        <v>352</v>
      </c>
      <c r="K254" t="s">
        <v>353</v>
      </c>
      <c r="L254">
        <v>1346</v>
      </c>
      <c r="N254">
        <v>1009</v>
      </c>
      <c r="O254" t="s">
        <v>294</v>
      </c>
      <c r="P254" t="s">
        <v>294</v>
      </c>
      <c r="Q254">
        <v>1</v>
      </c>
      <c r="W254">
        <v>0</v>
      </c>
      <c r="X254">
        <v>-1130618203</v>
      </c>
      <c r="Y254">
        <v>2</v>
      </c>
      <c r="AA254">
        <v>238.48</v>
      </c>
      <c r="AB254">
        <v>0</v>
      </c>
      <c r="AC254">
        <v>0</v>
      </c>
      <c r="AD254">
        <v>0</v>
      </c>
      <c r="AE254">
        <v>238.48</v>
      </c>
      <c r="AF254">
        <v>0</v>
      </c>
      <c r="AG254">
        <v>0</v>
      </c>
      <c r="AH254">
        <v>0</v>
      </c>
      <c r="AI254">
        <v>1</v>
      </c>
      <c r="AJ254">
        <v>1</v>
      </c>
      <c r="AK254">
        <v>1</v>
      </c>
      <c r="AL254">
        <v>1</v>
      </c>
      <c r="AN254">
        <v>0</v>
      </c>
      <c r="AO254">
        <v>1</v>
      </c>
      <c r="AP254">
        <v>0</v>
      </c>
      <c r="AQ254">
        <v>0</v>
      </c>
      <c r="AR254">
        <v>0</v>
      </c>
      <c r="AS254" t="s">
        <v>3</v>
      </c>
      <c r="AT254">
        <v>2</v>
      </c>
      <c r="AU254" t="s">
        <v>3</v>
      </c>
      <c r="AV254">
        <v>0</v>
      </c>
      <c r="AW254">
        <v>2</v>
      </c>
      <c r="AX254">
        <v>38221310</v>
      </c>
      <c r="AY254">
        <v>1</v>
      </c>
      <c r="AZ254">
        <v>0</v>
      </c>
      <c r="BA254">
        <v>254</v>
      </c>
      <c r="BB254">
        <v>0</v>
      </c>
      <c r="BC254">
        <v>0</v>
      </c>
      <c r="BD254">
        <v>0</v>
      </c>
      <c r="BE254">
        <v>0</v>
      </c>
      <c r="BF254">
        <v>0</v>
      </c>
      <c r="BG254">
        <v>0</v>
      </c>
      <c r="BH254">
        <v>0</v>
      </c>
      <c r="BI254">
        <v>0</v>
      </c>
      <c r="BJ254">
        <v>0</v>
      </c>
      <c r="BK254">
        <v>0</v>
      </c>
      <c r="BL254">
        <v>0</v>
      </c>
      <c r="BM254">
        <v>0</v>
      </c>
      <c r="BN254">
        <v>0</v>
      </c>
      <c r="BO254">
        <v>0</v>
      </c>
      <c r="BP254">
        <v>0</v>
      </c>
      <c r="BQ254">
        <v>0</v>
      </c>
      <c r="BR254">
        <v>0</v>
      </c>
      <c r="BS254">
        <v>0</v>
      </c>
      <c r="BT254">
        <v>0</v>
      </c>
      <c r="BU254">
        <v>0</v>
      </c>
      <c r="BV254">
        <v>0</v>
      </c>
      <c r="BW254">
        <v>0</v>
      </c>
      <c r="CX254">
        <f>Y254*Source!I282</f>
        <v>0.08</v>
      </c>
      <c r="CY254">
        <f>AA254</f>
        <v>238.48</v>
      </c>
      <c r="CZ254">
        <f>AE254</f>
        <v>238.48</v>
      </c>
      <c r="DA254">
        <f>AI254</f>
        <v>1</v>
      </c>
      <c r="DB254">
        <v>0</v>
      </c>
    </row>
    <row r="255" spans="1:106">
      <c r="A255">
        <f>ROW(Source!A282)</f>
        <v>282</v>
      </c>
      <c r="B255">
        <v>38216760</v>
      </c>
      <c r="C255">
        <v>38221293</v>
      </c>
      <c r="D255">
        <v>36799065</v>
      </c>
      <c r="E255">
        <v>17</v>
      </c>
      <c r="F255">
        <v>1</v>
      </c>
      <c r="G255">
        <v>1</v>
      </c>
      <c r="H255">
        <v>3</v>
      </c>
      <c r="I255" t="s">
        <v>308</v>
      </c>
      <c r="J255" t="s">
        <v>3</v>
      </c>
      <c r="K255" t="s">
        <v>309</v>
      </c>
      <c r="L255">
        <v>1374</v>
      </c>
      <c r="N255">
        <v>1013</v>
      </c>
      <c r="O255" t="s">
        <v>310</v>
      </c>
      <c r="P255" t="s">
        <v>310</v>
      </c>
      <c r="Q255">
        <v>1</v>
      </c>
      <c r="W255">
        <v>0</v>
      </c>
      <c r="X255">
        <v>-1731369543</v>
      </c>
      <c r="Y255">
        <v>3.57</v>
      </c>
      <c r="AA255">
        <v>1</v>
      </c>
      <c r="AB255">
        <v>0</v>
      </c>
      <c r="AC255">
        <v>0</v>
      </c>
      <c r="AD255">
        <v>0</v>
      </c>
      <c r="AE255">
        <v>1</v>
      </c>
      <c r="AF255">
        <v>0</v>
      </c>
      <c r="AG255">
        <v>0</v>
      </c>
      <c r="AH255">
        <v>0</v>
      </c>
      <c r="AI255">
        <v>1</v>
      </c>
      <c r="AJ255">
        <v>1</v>
      </c>
      <c r="AK255">
        <v>1</v>
      </c>
      <c r="AL255">
        <v>1</v>
      </c>
      <c r="AN255">
        <v>0</v>
      </c>
      <c r="AO255">
        <v>1</v>
      </c>
      <c r="AP255">
        <v>0</v>
      </c>
      <c r="AQ255">
        <v>0</v>
      </c>
      <c r="AR255">
        <v>0</v>
      </c>
      <c r="AS255" t="s">
        <v>3</v>
      </c>
      <c r="AT255">
        <v>3.57</v>
      </c>
      <c r="AU255" t="s">
        <v>3</v>
      </c>
      <c r="AV255">
        <v>0</v>
      </c>
      <c r="AW255">
        <v>2</v>
      </c>
      <c r="AX255">
        <v>38221311</v>
      </c>
      <c r="AY255">
        <v>1</v>
      </c>
      <c r="AZ255">
        <v>0</v>
      </c>
      <c r="BA255">
        <v>255</v>
      </c>
      <c r="BB255">
        <v>0</v>
      </c>
      <c r="BC255">
        <v>0</v>
      </c>
      <c r="BD255">
        <v>0</v>
      </c>
      <c r="BE255">
        <v>0</v>
      </c>
      <c r="BF255">
        <v>0</v>
      </c>
      <c r="BG255">
        <v>0</v>
      </c>
      <c r="BH255">
        <v>0</v>
      </c>
      <c r="BI255">
        <v>0</v>
      </c>
      <c r="BJ255">
        <v>0</v>
      </c>
      <c r="BK255">
        <v>0</v>
      </c>
      <c r="BL255">
        <v>0</v>
      </c>
      <c r="BM255">
        <v>0</v>
      </c>
      <c r="BN255">
        <v>0</v>
      </c>
      <c r="BO255">
        <v>0</v>
      </c>
      <c r="BP255">
        <v>0</v>
      </c>
      <c r="BQ255">
        <v>0</v>
      </c>
      <c r="BR255">
        <v>0</v>
      </c>
      <c r="BS255">
        <v>0</v>
      </c>
      <c r="BT255">
        <v>0</v>
      </c>
      <c r="BU255">
        <v>0</v>
      </c>
      <c r="BV255">
        <v>0</v>
      </c>
      <c r="BW255">
        <v>0</v>
      </c>
      <c r="CX255">
        <f>Y255*Source!I282</f>
        <v>0.14280000000000001</v>
      </c>
      <c r="CY255">
        <f>AA255</f>
        <v>1</v>
      </c>
      <c r="CZ255">
        <f>AE255</f>
        <v>1</v>
      </c>
      <c r="DA255">
        <f>AI255</f>
        <v>1</v>
      </c>
      <c r="DB255">
        <v>0</v>
      </c>
    </row>
    <row r="256" spans="1:106">
      <c r="A256">
        <f>ROW(Source!A283)</f>
        <v>283</v>
      </c>
      <c r="B256">
        <v>38216760</v>
      </c>
      <c r="C256">
        <v>38221312</v>
      </c>
      <c r="D256">
        <v>37080781</v>
      </c>
      <c r="E256">
        <v>1</v>
      </c>
      <c r="F256">
        <v>1</v>
      </c>
      <c r="G256">
        <v>1</v>
      </c>
      <c r="H256">
        <v>1</v>
      </c>
      <c r="I256" t="s">
        <v>337</v>
      </c>
      <c r="J256" t="s">
        <v>3</v>
      </c>
      <c r="K256" t="s">
        <v>338</v>
      </c>
      <c r="L256">
        <v>1191</v>
      </c>
      <c r="N256">
        <v>1013</v>
      </c>
      <c r="O256" t="s">
        <v>275</v>
      </c>
      <c r="P256" t="s">
        <v>275</v>
      </c>
      <c r="Q256">
        <v>1</v>
      </c>
      <c r="W256">
        <v>0</v>
      </c>
      <c r="X256">
        <v>912892513</v>
      </c>
      <c r="Y256">
        <v>16.8</v>
      </c>
      <c r="AA256">
        <v>0</v>
      </c>
      <c r="AB256">
        <v>0</v>
      </c>
      <c r="AC256">
        <v>0</v>
      </c>
      <c r="AD256">
        <v>9.92</v>
      </c>
      <c r="AE256">
        <v>0</v>
      </c>
      <c r="AF256">
        <v>0</v>
      </c>
      <c r="AG256">
        <v>0</v>
      </c>
      <c r="AH256">
        <v>9.92</v>
      </c>
      <c r="AI256">
        <v>1</v>
      </c>
      <c r="AJ256">
        <v>1</v>
      </c>
      <c r="AK256">
        <v>1</v>
      </c>
      <c r="AL256">
        <v>1</v>
      </c>
      <c r="AN256">
        <v>0</v>
      </c>
      <c r="AO256">
        <v>1</v>
      </c>
      <c r="AP256">
        <v>0</v>
      </c>
      <c r="AQ256">
        <v>0</v>
      </c>
      <c r="AR256">
        <v>0</v>
      </c>
      <c r="AS256" t="s">
        <v>3</v>
      </c>
      <c r="AT256">
        <v>16.8</v>
      </c>
      <c r="AU256" t="s">
        <v>3</v>
      </c>
      <c r="AV256">
        <v>1</v>
      </c>
      <c r="AW256">
        <v>2</v>
      </c>
      <c r="AX256">
        <v>38221326</v>
      </c>
      <c r="AY256">
        <v>1</v>
      </c>
      <c r="AZ256">
        <v>0</v>
      </c>
      <c r="BA256">
        <v>256</v>
      </c>
      <c r="BB256">
        <v>0</v>
      </c>
      <c r="BC256">
        <v>0</v>
      </c>
      <c r="BD256">
        <v>0</v>
      </c>
      <c r="BE256">
        <v>0</v>
      </c>
      <c r="BF256">
        <v>0</v>
      </c>
      <c r="BG256">
        <v>0</v>
      </c>
      <c r="BH256">
        <v>0</v>
      </c>
      <c r="BI256">
        <v>0</v>
      </c>
      <c r="BJ256">
        <v>0</v>
      </c>
      <c r="BK256">
        <v>0</v>
      </c>
      <c r="BL256">
        <v>0</v>
      </c>
      <c r="BM256">
        <v>0</v>
      </c>
      <c r="BN256">
        <v>0</v>
      </c>
      <c r="BO256">
        <v>0</v>
      </c>
      <c r="BP256">
        <v>0</v>
      </c>
      <c r="BQ256">
        <v>0</v>
      </c>
      <c r="BR256">
        <v>0</v>
      </c>
      <c r="BS256">
        <v>0</v>
      </c>
      <c r="BT256">
        <v>0</v>
      </c>
      <c r="BU256">
        <v>0</v>
      </c>
      <c r="BV256">
        <v>0</v>
      </c>
      <c r="BW256">
        <v>0</v>
      </c>
      <c r="CX256">
        <f>Y256*Source!I283</f>
        <v>0.33600000000000002</v>
      </c>
      <c r="CY256">
        <f>AD256</f>
        <v>9.92</v>
      </c>
      <c r="CZ256">
        <f>AH256</f>
        <v>9.92</v>
      </c>
      <c r="DA256">
        <f>AL256</f>
        <v>1</v>
      </c>
      <c r="DB256">
        <v>0</v>
      </c>
    </row>
    <row r="257" spans="1:106">
      <c r="A257">
        <f>ROW(Source!A283)</f>
        <v>283</v>
      </c>
      <c r="B257">
        <v>38216760</v>
      </c>
      <c r="C257">
        <v>38221312</v>
      </c>
      <c r="D257">
        <v>37064876</v>
      </c>
      <c r="E257">
        <v>1</v>
      </c>
      <c r="F257">
        <v>1</v>
      </c>
      <c r="G257">
        <v>1</v>
      </c>
      <c r="H257">
        <v>1</v>
      </c>
      <c r="I257" t="s">
        <v>276</v>
      </c>
      <c r="J257" t="s">
        <v>3</v>
      </c>
      <c r="K257" t="s">
        <v>277</v>
      </c>
      <c r="L257">
        <v>1191</v>
      </c>
      <c r="N257">
        <v>1013</v>
      </c>
      <c r="O257" t="s">
        <v>275</v>
      </c>
      <c r="P257" t="s">
        <v>275</v>
      </c>
      <c r="Q257">
        <v>1</v>
      </c>
      <c r="W257">
        <v>0</v>
      </c>
      <c r="X257">
        <v>-1417349443</v>
      </c>
      <c r="Y257">
        <v>0.02</v>
      </c>
      <c r="AA257">
        <v>0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0</v>
      </c>
      <c r="AI257">
        <v>1</v>
      </c>
      <c r="AJ257">
        <v>1</v>
      </c>
      <c r="AK257">
        <v>1</v>
      </c>
      <c r="AL257">
        <v>1</v>
      </c>
      <c r="AN257">
        <v>0</v>
      </c>
      <c r="AO257">
        <v>1</v>
      </c>
      <c r="AP257">
        <v>0</v>
      </c>
      <c r="AQ257">
        <v>0</v>
      </c>
      <c r="AR257">
        <v>0</v>
      </c>
      <c r="AS257" t="s">
        <v>3</v>
      </c>
      <c r="AT257">
        <v>0.02</v>
      </c>
      <c r="AU257" t="s">
        <v>3</v>
      </c>
      <c r="AV257">
        <v>2</v>
      </c>
      <c r="AW257">
        <v>2</v>
      </c>
      <c r="AX257">
        <v>38221327</v>
      </c>
      <c r="AY257">
        <v>1</v>
      </c>
      <c r="AZ257">
        <v>0</v>
      </c>
      <c r="BA257">
        <v>257</v>
      </c>
      <c r="BB257">
        <v>0</v>
      </c>
      <c r="BC257">
        <v>0</v>
      </c>
      <c r="BD257">
        <v>0</v>
      </c>
      <c r="BE257">
        <v>0</v>
      </c>
      <c r="BF257">
        <v>0</v>
      </c>
      <c r="BG257">
        <v>0</v>
      </c>
      <c r="BH257">
        <v>0</v>
      </c>
      <c r="BI257">
        <v>0</v>
      </c>
      <c r="BJ257">
        <v>0</v>
      </c>
      <c r="BK257">
        <v>0</v>
      </c>
      <c r="BL257">
        <v>0</v>
      </c>
      <c r="BM257">
        <v>0</v>
      </c>
      <c r="BN257">
        <v>0</v>
      </c>
      <c r="BO257">
        <v>0</v>
      </c>
      <c r="BP257">
        <v>0</v>
      </c>
      <c r="BQ257">
        <v>0</v>
      </c>
      <c r="BR257">
        <v>0</v>
      </c>
      <c r="BS257">
        <v>0</v>
      </c>
      <c r="BT257">
        <v>0</v>
      </c>
      <c r="BU257">
        <v>0</v>
      </c>
      <c r="BV257">
        <v>0</v>
      </c>
      <c r="BW257">
        <v>0</v>
      </c>
      <c r="CX257">
        <f>Y257*Source!I283</f>
        <v>4.0000000000000002E-4</v>
      </c>
      <c r="CY257">
        <f>AD257</f>
        <v>0</v>
      </c>
      <c r="CZ257">
        <f>AH257</f>
        <v>0</v>
      </c>
      <c r="DA257">
        <f>AL257</f>
        <v>1</v>
      </c>
      <c r="DB257">
        <v>0</v>
      </c>
    </row>
    <row r="258" spans="1:106">
      <c r="A258">
        <f>ROW(Source!A283)</f>
        <v>283</v>
      </c>
      <c r="B258">
        <v>38216760</v>
      </c>
      <c r="C258">
        <v>38221312</v>
      </c>
      <c r="D258">
        <v>36882159</v>
      </c>
      <c r="E258">
        <v>1</v>
      </c>
      <c r="F258">
        <v>1</v>
      </c>
      <c r="G258">
        <v>1</v>
      </c>
      <c r="H258">
        <v>2</v>
      </c>
      <c r="I258" t="s">
        <v>278</v>
      </c>
      <c r="J258" t="s">
        <v>279</v>
      </c>
      <c r="K258" t="s">
        <v>280</v>
      </c>
      <c r="L258">
        <v>1368</v>
      </c>
      <c r="N258">
        <v>1011</v>
      </c>
      <c r="O258" t="s">
        <v>281</v>
      </c>
      <c r="P258" t="s">
        <v>281</v>
      </c>
      <c r="Q258">
        <v>1</v>
      </c>
      <c r="W258">
        <v>0</v>
      </c>
      <c r="X258">
        <v>-1718674368</v>
      </c>
      <c r="Y258">
        <v>0.01</v>
      </c>
      <c r="AA258">
        <v>0</v>
      </c>
      <c r="AB258">
        <v>111.99</v>
      </c>
      <c r="AC258">
        <v>13.5</v>
      </c>
      <c r="AD258">
        <v>0</v>
      </c>
      <c r="AE258">
        <v>0</v>
      </c>
      <c r="AF258">
        <v>111.99</v>
      </c>
      <c r="AG258">
        <v>13.5</v>
      </c>
      <c r="AH258">
        <v>0</v>
      </c>
      <c r="AI258">
        <v>1</v>
      </c>
      <c r="AJ258">
        <v>1</v>
      </c>
      <c r="AK258">
        <v>1</v>
      </c>
      <c r="AL258">
        <v>1</v>
      </c>
      <c r="AN258">
        <v>0</v>
      </c>
      <c r="AO258">
        <v>1</v>
      </c>
      <c r="AP258">
        <v>0</v>
      </c>
      <c r="AQ258">
        <v>0</v>
      </c>
      <c r="AR258">
        <v>0</v>
      </c>
      <c r="AS258" t="s">
        <v>3</v>
      </c>
      <c r="AT258">
        <v>0.01</v>
      </c>
      <c r="AU258" t="s">
        <v>3</v>
      </c>
      <c r="AV258">
        <v>0</v>
      </c>
      <c r="AW258">
        <v>2</v>
      </c>
      <c r="AX258">
        <v>38221328</v>
      </c>
      <c r="AY258">
        <v>1</v>
      </c>
      <c r="AZ258">
        <v>0</v>
      </c>
      <c r="BA258">
        <v>258</v>
      </c>
      <c r="BB258">
        <v>0</v>
      </c>
      <c r="BC258">
        <v>0</v>
      </c>
      <c r="BD258">
        <v>0</v>
      </c>
      <c r="BE258">
        <v>0</v>
      </c>
      <c r="BF258">
        <v>0</v>
      </c>
      <c r="BG258">
        <v>0</v>
      </c>
      <c r="BH258">
        <v>0</v>
      </c>
      <c r="BI258">
        <v>0</v>
      </c>
      <c r="BJ258">
        <v>0</v>
      </c>
      <c r="BK258">
        <v>0</v>
      </c>
      <c r="BL258">
        <v>0</v>
      </c>
      <c r="BM258">
        <v>0</v>
      </c>
      <c r="BN258">
        <v>0</v>
      </c>
      <c r="BO258">
        <v>0</v>
      </c>
      <c r="BP258">
        <v>0</v>
      </c>
      <c r="BQ258">
        <v>0</v>
      </c>
      <c r="BR258">
        <v>0</v>
      </c>
      <c r="BS258">
        <v>0</v>
      </c>
      <c r="BT258">
        <v>0</v>
      </c>
      <c r="BU258">
        <v>0</v>
      </c>
      <c r="BV258">
        <v>0</v>
      </c>
      <c r="BW258">
        <v>0</v>
      </c>
      <c r="CX258">
        <f>Y258*Source!I283</f>
        <v>2.0000000000000001E-4</v>
      </c>
      <c r="CY258">
        <f>AB258</f>
        <v>111.99</v>
      </c>
      <c r="CZ258">
        <f>AF258</f>
        <v>111.99</v>
      </c>
      <c r="DA258">
        <f>AJ258</f>
        <v>1</v>
      </c>
      <c r="DB258">
        <v>0</v>
      </c>
    </row>
    <row r="259" spans="1:106">
      <c r="A259">
        <f>ROW(Source!A283)</f>
        <v>283</v>
      </c>
      <c r="B259">
        <v>38216760</v>
      </c>
      <c r="C259">
        <v>38221312</v>
      </c>
      <c r="D259">
        <v>36883554</v>
      </c>
      <c r="E259">
        <v>1</v>
      </c>
      <c r="F259">
        <v>1</v>
      </c>
      <c r="G259">
        <v>1</v>
      </c>
      <c r="H259">
        <v>2</v>
      </c>
      <c r="I259" t="s">
        <v>282</v>
      </c>
      <c r="J259" t="s">
        <v>283</v>
      </c>
      <c r="K259" t="s">
        <v>284</v>
      </c>
      <c r="L259">
        <v>1368</v>
      </c>
      <c r="N259">
        <v>1011</v>
      </c>
      <c r="O259" t="s">
        <v>281</v>
      </c>
      <c r="P259" t="s">
        <v>281</v>
      </c>
      <c r="Q259">
        <v>1</v>
      </c>
      <c r="W259">
        <v>0</v>
      </c>
      <c r="X259">
        <v>1372534845</v>
      </c>
      <c r="Y259">
        <v>0.01</v>
      </c>
      <c r="AA259">
        <v>0</v>
      </c>
      <c r="AB259">
        <v>65.709999999999994</v>
      </c>
      <c r="AC259">
        <v>11.6</v>
      </c>
      <c r="AD259">
        <v>0</v>
      </c>
      <c r="AE259">
        <v>0</v>
      </c>
      <c r="AF259">
        <v>65.709999999999994</v>
      </c>
      <c r="AG259">
        <v>11.6</v>
      </c>
      <c r="AH259">
        <v>0</v>
      </c>
      <c r="AI259">
        <v>1</v>
      </c>
      <c r="AJ259">
        <v>1</v>
      </c>
      <c r="AK259">
        <v>1</v>
      </c>
      <c r="AL259">
        <v>1</v>
      </c>
      <c r="AN259">
        <v>0</v>
      </c>
      <c r="AO259">
        <v>1</v>
      </c>
      <c r="AP259">
        <v>0</v>
      </c>
      <c r="AQ259">
        <v>0</v>
      </c>
      <c r="AR259">
        <v>0</v>
      </c>
      <c r="AS259" t="s">
        <v>3</v>
      </c>
      <c r="AT259">
        <v>0.01</v>
      </c>
      <c r="AU259" t="s">
        <v>3</v>
      </c>
      <c r="AV259">
        <v>0</v>
      </c>
      <c r="AW259">
        <v>2</v>
      </c>
      <c r="AX259">
        <v>38221329</v>
      </c>
      <c r="AY259">
        <v>1</v>
      </c>
      <c r="AZ259">
        <v>0</v>
      </c>
      <c r="BA259">
        <v>259</v>
      </c>
      <c r="BB259">
        <v>0</v>
      </c>
      <c r="BC259">
        <v>0</v>
      </c>
      <c r="BD259">
        <v>0</v>
      </c>
      <c r="BE259">
        <v>0</v>
      </c>
      <c r="BF259">
        <v>0</v>
      </c>
      <c r="BG259">
        <v>0</v>
      </c>
      <c r="BH259">
        <v>0</v>
      </c>
      <c r="BI259">
        <v>0</v>
      </c>
      <c r="BJ259">
        <v>0</v>
      </c>
      <c r="BK259">
        <v>0</v>
      </c>
      <c r="BL259">
        <v>0</v>
      </c>
      <c r="BM259">
        <v>0</v>
      </c>
      <c r="BN259">
        <v>0</v>
      </c>
      <c r="BO259">
        <v>0</v>
      </c>
      <c r="BP259">
        <v>0</v>
      </c>
      <c r="BQ259">
        <v>0</v>
      </c>
      <c r="BR259">
        <v>0</v>
      </c>
      <c r="BS259">
        <v>0</v>
      </c>
      <c r="BT259">
        <v>0</v>
      </c>
      <c r="BU259">
        <v>0</v>
      </c>
      <c r="BV259">
        <v>0</v>
      </c>
      <c r="BW259">
        <v>0</v>
      </c>
      <c r="CX259">
        <f>Y259*Source!I283</f>
        <v>2.0000000000000001E-4</v>
      </c>
      <c r="CY259">
        <f>AB259</f>
        <v>65.709999999999994</v>
      </c>
      <c r="CZ259">
        <f>AF259</f>
        <v>65.709999999999994</v>
      </c>
      <c r="DA259">
        <f>AJ259</f>
        <v>1</v>
      </c>
      <c r="DB259">
        <v>0</v>
      </c>
    </row>
    <row r="260" spans="1:106">
      <c r="A260">
        <f>ROW(Source!A283)</f>
        <v>283</v>
      </c>
      <c r="B260">
        <v>38216760</v>
      </c>
      <c r="C260">
        <v>38221312</v>
      </c>
      <c r="D260">
        <v>36800043</v>
      </c>
      <c r="E260">
        <v>1</v>
      </c>
      <c r="F260">
        <v>1</v>
      </c>
      <c r="G260">
        <v>1</v>
      </c>
      <c r="H260">
        <v>3</v>
      </c>
      <c r="I260" t="s">
        <v>313</v>
      </c>
      <c r="J260" t="s">
        <v>314</v>
      </c>
      <c r="K260" t="s">
        <v>315</v>
      </c>
      <c r="L260">
        <v>1346</v>
      </c>
      <c r="N260">
        <v>1009</v>
      </c>
      <c r="O260" t="s">
        <v>294</v>
      </c>
      <c r="P260" t="s">
        <v>294</v>
      </c>
      <c r="Q260">
        <v>1</v>
      </c>
      <c r="W260">
        <v>0</v>
      </c>
      <c r="X260">
        <v>618806536</v>
      </c>
      <c r="Y260">
        <v>0.1</v>
      </c>
      <c r="AA260">
        <v>44.97</v>
      </c>
      <c r="AB260">
        <v>0</v>
      </c>
      <c r="AC260">
        <v>0</v>
      </c>
      <c r="AD260">
        <v>0</v>
      </c>
      <c r="AE260">
        <v>44.97</v>
      </c>
      <c r="AF260">
        <v>0</v>
      </c>
      <c r="AG260">
        <v>0</v>
      </c>
      <c r="AH260">
        <v>0</v>
      </c>
      <c r="AI260">
        <v>1</v>
      </c>
      <c r="AJ260">
        <v>1</v>
      </c>
      <c r="AK260">
        <v>1</v>
      </c>
      <c r="AL260">
        <v>1</v>
      </c>
      <c r="AN260">
        <v>0</v>
      </c>
      <c r="AO260">
        <v>1</v>
      </c>
      <c r="AP260">
        <v>0</v>
      </c>
      <c r="AQ260">
        <v>0</v>
      </c>
      <c r="AR260">
        <v>0</v>
      </c>
      <c r="AS260" t="s">
        <v>3</v>
      </c>
      <c r="AT260">
        <v>0.1</v>
      </c>
      <c r="AU260" t="s">
        <v>3</v>
      </c>
      <c r="AV260">
        <v>0</v>
      </c>
      <c r="AW260">
        <v>2</v>
      </c>
      <c r="AX260">
        <v>38221330</v>
      </c>
      <c r="AY260">
        <v>1</v>
      </c>
      <c r="AZ260">
        <v>0</v>
      </c>
      <c r="BA260">
        <v>260</v>
      </c>
      <c r="BB260">
        <v>0</v>
      </c>
      <c r="BC260">
        <v>0</v>
      </c>
      <c r="BD260">
        <v>0</v>
      </c>
      <c r="BE260">
        <v>0</v>
      </c>
      <c r="BF260">
        <v>0</v>
      </c>
      <c r="BG260">
        <v>0</v>
      </c>
      <c r="BH260">
        <v>0</v>
      </c>
      <c r="BI260">
        <v>0</v>
      </c>
      <c r="BJ260">
        <v>0</v>
      </c>
      <c r="BK260">
        <v>0</v>
      </c>
      <c r="BL260">
        <v>0</v>
      </c>
      <c r="BM260">
        <v>0</v>
      </c>
      <c r="BN260">
        <v>0</v>
      </c>
      <c r="BO260">
        <v>0</v>
      </c>
      <c r="BP260">
        <v>0</v>
      </c>
      <c r="BQ260">
        <v>0</v>
      </c>
      <c r="BR260">
        <v>0</v>
      </c>
      <c r="BS260">
        <v>0</v>
      </c>
      <c r="BT260">
        <v>0</v>
      </c>
      <c r="BU260">
        <v>0</v>
      </c>
      <c r="BV260">
        <v>0</v>
      </c>
      <c r="BW260">
        <v>0</v>
      </c>
      <c r="CX260">
        <f>Y260*Source!I283</f>
        <v>2E-3</v>
      </c>
      <c r="CY260">
        <f t="shared" ref="CY260:CY268" si="30">AA260</f>
        <v>44.97</v>
      </c>
      <c r="CZ260">
        <f t="shared" ref="CZ260:CZ268" si="31">AE260</f>
        <v>44.97</v>
      </c>
      <c r="DA260">
        <f t="shared" ref="DA260:DA268" si="32">AI260</f>
        <v>1</v>
      </c>
      <c r="DB260">
        <v>0</v>
      </c>
    </row>
    <row r="261" spans="1:106">
      <c r="A261">
        <f>ROW(Source!A283)</f>
        <v>283</v>
      </c>
      <c r="B261">
        <v>38216760</v>
      </c>
      <c r="C261">
        <v>38221312</v>
      </c>
      <c r="D261">
        <v>36801775</v>
      </c>
      <c r="E261">
        <v>1</v>
      </c>
      <c r="F261">
        <v>1</v>
      </c>
      <c r="G261">
        <v>1</v>
      </c>
      <c r="H261">
        <v>3</v>
      </c>
      <c r="I261" t="s">
        <v>316</v>
      </c>
      <c r="J261" t="s">
        <v>317</v>
      </c>
      <c r="K261" t="s">
        <v>318</v>
      </c>
      <c r="L261">
        <v>1346</v>
      </c>
      <c r="N261">
        <v>1009</v>
      </c>
      <c r="O261" t="s">
        <v>294</v>
      </c>
      <c r="P261" t="s">
        <v>294</v>
      </c>
      <c r="Q261">
        <v>1</v>
      </c>
      <c r="W261">
        <v>0</v>
      </c>
      <c r="X261">
        <v>56922527</v>
      </c>
      <c r="Y261">
        <v>0.02</v>
      </c>
      <c r="AA261">
        <v>11.5</v>
      </c>
      <c r="AB261">
        <v>0</v>
      </c>
      <c r="AC261">
        <v>0</v>
      </c>
      <c r="AD261">
        <v>0</v>
      </c>
      <c r="AE261">
        <v>11.5</v>
      </c>
      <c r="AF261">
        <v>0</v>
      </c>
      <c r="AG261">
        <v>0</v>
      </c>
      <c r="AH261">
        <v>0</v>
      </c>
      <c r="AI261">
        <v>1</v>
      </c>
      <c r="AJ261">
        <v>1</v>
      </c>
      <c r="AK261">
        <v>1</v>
      </c>
      <c r="AL261">
        <v>1</v>
      </c>
      <c r="AN261">
        <v>0</v>
      </c>
      <c r="AO261">
        <v>1</v>
      </c>
      <c r="AP261">
        <v>0</v>
      </c>
      <c r="AQ261">
        <v>0</v>
      </c>
      <c r="AR261">
        <v>0</v>
      </c>
      <c r="AS261" t="s">
        <v>3</v>
      </c>
      <c r="AT261">
        <v>0.02</v>
      </c>
      <c r="AU261" t="s">
        <v>3</v>
      </c>
      <c r="AV261">
        <v>0</v>
      </c>
      <c r="AW261">
        <v>2</v>
      </c>
      <c r="AX261">
        <v>38221331</v>
      </c>
      <c r="AY261">
        <v>1</v>
      </c>
      <c r="AZ261">
        <v>0</v>
      </c>
      <c r="BA261">
        <v>261</v>
      </c>
      <c r="BB261">
        <v>0</v>
      </c>
      <c r="BC261">
        <v>0</v>
      </c>
      <c r="BD261">
        <v>0</v>
      </c>
      <c r="BE261">
        <v>0</v>
      </c>
      <c r="BF261">
        <v>0</v>
      </c>
      <c r="BG261">
        <v>0</v>
      </c>
      <c r="BH261">
        <v>0</v>
      </c>
      <c r="BI261">
        <v>0</v>
      </c>
      <c r="BJ261">
        <v>0</v>
      </c>
      <c r="BK261">
        <v>0</v>
      </c>
      <c r="BL261">
        <v>0</v>
      </c>
      <c r="BM261">
        <v>0</v>
      </c>
      <c r="BN261">
        <v>0</v>
      </c>
      <c r="BO261">
        <v>0</v>
      </c>
      <c r="BP261">
        <v>0</v>
      </c>
      <c r="BQ261">
        <v>0</v>
      </c>
      <c r="BR261">
        <v>0</v>
      </c>
      <c r="BS261">
        <v>0</v>
      </c>
      <c r="BT261">
        <v>0</v>
      </c>
      <c r="BU261">
        <v>0</v>
      </c>
      <c r="BV261">
        <v>0</v>
      </c>
      <c r="BW261">
        <v>0</v>
      </c>
      <c r="CX261">
        <f>Y261*Source!I283</f>
        <v>4.0000000000000002E-4</v>
      </c>
      <c r="CY261">
        <f t="shared" si="30"/>
        <v>11.5</v>
      </c>
      <c r="CZ261">
        <f t="shared" si="31"/>
        <v>11.5</v>
      </c>
      <c r="DA261">
        <f t="shared" si="32"/>
        <v>1</v>
      </c>
      <c r="DB261">
        <v>0</v>
      </c>
    </row>
    <row r="262" spans="1:106">
      <c r="A262">
        <f>ROW(Source!A283)</f>
        <v>283</v>
      </c>
      <c r="B262">
        <v>38216760</v>
      </c>
      <c r="C262">
        <v>38221312</v>
      </c>
      <c r="D262">
        <v>36802094</v>
      </c>
      <c r="E262">
        <v>1</v>
      </c>
      <c r="F262">
        <v>1</v>
      </c>
      <c r="G262">
        <v>1</v>
      </c>
      <c r="H262">
        <v>3</v>
      </c>
      <c r="I262" t="s">
        <v>319</v>
      </c>
      <c r="J262" t="s">
        <v>320</v>
      </c>
      <c r="K262" t="s">
        <v>321</v>
      </c>
      <c r="L262">
        <v>1346</v>
      </c>
      <c r="N262">
        <v>1009</v>
      </c>
      <c r="O262" t="s">
        <v>294</v>
      </c>
      <c r="P262" t="s">
        <v>294</v>
      </c>
      <c r="Q262">
        <v>1</v>
      </c>
      <c r="W262">
        <v>0</v>
      </c>
      <c r="X262">
        <v>-1088866022</v>
      </c>
      <c r="Y262">
        <v>0.2</v>
      </c>
      <c r="AA262">
        <v>30.4</v>
      </c>
      <c r="AB262">
        <v>0</v>
      </c>
      <c r="AC262">
        <v>0</v>
      </c>
      <c r="AD262">
        <v>0</v>
      </c>
      <c r="AE262">
        <v>30.4</v>
      </c>
      <c r="AF262">
        <v>0</v>
      </c>
      <c r="AG262">
        <v>0</v>
      </c>
      <c r="AH262">
        <v>0</v>
      </c>
      <c r="AI262">
        <v>1</v>
      </c>
      <c r="AJ262">
        <v>1</v>
      </c>
      <c r="AK262">
        <v>1</v>
      </c>
      <c r="AL262">
        <v>1</v>
      </c>
      <c r="AN262">
        <v>0</v>
      </c>
      <c r="AO262">
        <v>1</v>
      </c>
      <c r="AP262">
        <v>0</v>
      </c>
      <c r="AQ262">
        <v>0</v>
      </c>
      <c r="AR262">
        <v>0</v>
      </c>
      <c r="AS262" t="s">
        <v>3</v>
      </c>
      <c r="AT262">
        <v>0.2</v>
      </c>
      <c r="AU262" t="s">
        <v>3</v>
      </c>
      <c r="AV262">
        <v>0</v>
      </c>
      <c r="AW262">
        <v>2</v>
      </c>
      <c r="AX262">
        <v>38221332</v>
      </c>
      <c r="AY262">
        <v>1</v>
      </c>
      <c r="AZ262">
        <v>0</v>
      </c>
      <c r="BA262">
        <v>262</v>
      </c>
      <c r="BB262">
        <v>0</v>
      </c>
      <c r="BC262">
        <v>0</v>
      </c>
      <c r="BD262">
        <v>0</v>
      </c>
      <c r="BE262">
        <v>0</v>
      </c>
      <c r="BF262">
        <v>0</v>
      </c>
      <c r="BG262">
        <v>0</v>
      </c>
      <c r="BH262">
        <v>0</v>
      </c>
      <c r="BI262">
        <v>0</v>
      </c>
      <c r="BJ262">
        <v>0</v>
      </c>
      <c r="BK262">
        <v>0</v>
      </c>
      <c r="BL262">
        <v>0</v>
      </c>
      <c r="BM262">
        <v>0</v>
      </c>
      <c r="BN262">
        <v>0</v>
      </c>
      <c r="BO262">
        <v>0</v>
      </c>
      <c r="BP262">
        <v>0</v>
      </c>
      <c r="BQ262">
        <v>0</v>
      </c>
      <c r="BR262">
        <v>0</v>
      </c>
      <c r="BS262">
        <v>0</v>
      </c>
      <c r="BT262">
        <v>0</v>
      </c>
      <c r="BU262">
        <v>0</v>
      </c>
      <c r="BV262">
        <v>0</v>
      </c>
      <c r="BW262">
        <v>0</v>
      </c>
      <c r="CX262">
        <f>Y262*Source!I283</f>
        <v>4.0000000000000001E-3</v>
      </c>
      <c r="CY262">
        <f t="shared" si="30"/>
        <v>30.4</v>
      </c>
      <c r="CZ262">
        <f t="shared" si="31"/>
        <v>30.4</v>
      </c>
      <c r="DA262">
        <f t="shared" si="32"/>
        <v>1</v>
      </c>
      <c r="DB262">
        <v>0</v>
      </c>
    </row>
    <row r="263" spans="1:106">
      <c r="A263">
        <f>ROW(Source!A283)</f>
        <v>283</v>
      </c>
      <c r="B263">
        <v>38216760</v>
      </c>
      <c r="C263">
        <v>38221312</v>
      </c>
      <c r="D263">
        <v>36802106</v>
      </c>
      <c r="E263">
        <v>1</v>
      </c>
      <c r="F263">
        <v>1</v>
      </c>
      <c r="G263">
        <v>1</v>
      </c>
      <c r="H263">
        <v>3</v>
      </c>
      <c r="I263" t="s">
        <v>288</v>
      </c>
      <c r="J263" t="s">
        <v>289</v>
      </c>
      <c r="K263" t="s">
        <v>290</v>
      </c>
      <c r="L263">
        <v>1308</v>
      </c>
      <c r="N263">
        <v>1003</v>
      </c>
      <c r="O263" t="s">
        <v>20</v>
      </c>
      <c r="P263" t="s">
        <v>20</v>
      </c>
      <c r="Q263">
        <v>100</v>
      </c>
      <c r="W263">
        <v>0</v>
      </c>
      <c r="X263">
        <v>568244124</v>
      </c>
      <c r="Y263">
        <v>0.1</v>
      </c>
      <c r="AA263">
        <v>120</v>
      </c>
      <c r="AB263">
        <v>0</v>
      </c>
      <c r="AC263">
        <v>0</v>
      </c>
      <c r="AD263">
        <v>0</v>
      </c>
      <c r="AE263">
        <v>120</v>
      </c>
      <c r="AF263">
        <v>0</v>
      </c>
      <c r="AG263">
        <v>0</v>
      </c>
      <c r="AH263">
        <v>0</v>
      </c>
      <c r="AI263">
        <v>1</v>
      </c>
      <c r="AJ263">
        <v>1</v>
      </c>
      <c r="AK263">
        <v>1</v>
      </c>
      <c r="AL263">
        <v>1</v>
      </c>
      <c r="AN263">
        <v>0</v>
      </c>
      <c r="AO263">
        <v>1</v>
      </c>
      <c r="AP263">
        <v>0</v>
      </c>
      <c r="AQ263">
        <v>0</v>
      </c>
      <c r="AR263">
        <v>0</v>
      </c>
      <c r="AS263" t="s">
        <v>3</v>
      </c>
      <c r="AT263">
        <v>0.1</v>
      </c>
      <c r="AU263" t="s">
        <v>3</v>
      </c>
      <c r="AV263">
        <v>0</v>
      </c>
      <c r="AW263">
        <v>2</v>
      </c>
      <c r="AX263">
        <v>38221333</v>
      </c>
      <c r="AY263">
        <v>1</v>
      </c>
      <c r="AZ263">
        <v>0</v>
      </c>
      <c r="BA263">
        <v>263</v>
      </c>
      <c r="BB263">
        <v>0</v>
      </c>
      <c r="BC263">
        <v>0</v>
      </c>
      <c r="BD263">
        <v>0</v>
      </c>
      <c r="BE263">
        <v>0</v>
      </c>
      <c r="BF263">
        <v>0</v>
      </c>
      <c r="BG263">
        <v>0</v>
      </c>
      <c r="BH263">
        <v>0</v>
      </c>
      <c r="BI263">
        <v>0</v>
      </c>
      <c r="BJ263">
        <v>0</v>
      </c>
      <c r="BK263">
        <v>0</v>
      </c>
      <c r="BL263">
        <v>0</v>
      </c>
      <c r="BM263">
        <v>0</v>
      </c>
      <c r="BN263">
        <v>0</v>
      </c>
      <c r="BO263">
        <v>0</v>
      </c>
      <c r="BP263">
        <v>0</v>
      </c>
      <c r="BQ263">
        <v>0</v>
      </c>
      <c r="BR263">
        <v>0</v>
      </c>
      <c r="BS263">
        <v>0</v>
      </c>
      <c r="BT263">
        <v>0</v>
      </c>
      <c r="BU263">
        <v>0</v>
      </c>
      <c r="BV263">
        <v>0</v>
      </c>
      <c r="BW263">
        <v>0</v>
      </c>
      <c r="CX263">
        <f>Y263*Source!I283</f>
        <v>2E-3</v>
      </c>
      <c r="CY263">
        <f t="shared" si="30"/>
        <v>120</v>
      </c>
      <c r="CZ263">
        <f t="shared" si="31"/>
        <v>120</v>
      </c>
      <c r="DA263">
        <f t="shared" si="32"/>
        <v>1</v>
      </c>
      <c r="DB263">
        <v>0</v>
      </c>
    </row>
    <row r="264" spans="1:106">
      <c r="A264">
        <f>ROW(Source!A283)</f>
        <v>283</v>
      </c>
      <c r="B264">
        <v>38216760</v>
      </c>
      <c r="C264">
        <v>38221312</v>
      </c>
      <c r="D264">
        <v>36805500</v>
      </c>
      <c r="E264">
        <v>1</v>
      </c>
      <c r="F264">
        <v>1</v>
      </c>
      <c r="G264">
        <v>1</v>
      </c>
      <c r="H264">
        <v>3</v>
      </c>
      <c r="I264" t="s">
        <v>325</v>
      </c>
      <c r="J264" t="s">
        <v>326</v>
      </c>
      <c r="K264" t="s">
        <v>327</v>
      </c>
      <c r="L264">
        <v>1346</v>
      </c>
      <c r="N264">
        <v>1009</v>
      </c>
      <c r="O264" t="s">
        <v>294</v>
      </c>
      <c r="P264" t="s">
        <v>294</v>
      </c>
      <c r="Q264">
        <v>1</v>
      </c>
      <c r="W264">
        <v>0</v>
      </c>
      <c r="X264">
        <v>-856710481</v>
      </c>
      <c r="Y264">
        <v>0.01</v>
      </c>
      <c r="AA264">
        <v>133.05000000000001</v>
      </c>
      <c r="AB264">
        <v>0</v>
      </c>
      <c r="AC264">
        <v>0</v>
      </c>
      <c r="AD264">
        <v>0</v>
      </c>
      <c r="AE264">
        <v>133.05000000000001</v>
      </c>
      <c r="AF264">
        <v>0</v>
      </c>
      <c r="AG264">
        <v>0</v>
      </c>
      <c r="AH264">
        <v>0</v>
      </c>
      <c r="AI264">
        <v>1</v>
      </c>
      <c r="AJ264">
        <v>1</v>
      </c>
      <c r="AK264">
        <v>1</v>
      </c>
      <c r="AL264">
        <v>1</v>
      </c>
      <c r="AN264">
        <v>0</v>
      </c>
      <c r="AO264">
        <v>1</v>
      </c>
      <c r="AP264">
        <v>0</v>
      </c>
      <c r="AQ264">
        <v>0</v>
      </c>
      <c r="AR264">
        <v>0</v>
      </c>
      <c r="AS264" t="s">
        <v>3</v>
      </c>
      <c r="AT264">
        <v>0.01</v>
      </c>
      <c r="AU264" t="s">
        <v>3</v>
      </c>
      <c r="AV264">
        <v>0</v>
      </c>
      <c r="AW264">
        <v>2</v>
      </c>
      <c r="AX264">
        <v>38221334</v>
      </c>
      <c r="AY264">
        <v>1</v>
      </c>
      <c r="AZ264">
        <v>0</v>
      </c>
      <c r="BA264">
        <v>264</v>
      </c>
      <c r="BB264">
        <v>0</v>
      </c>
      <c r="BC264">
        <v>0</v>
      </c>
      <c r="BD264">
        <v>0</v>
      </c>
      <c r="BE264">
        <v>0</v>
      </c>
      <c r="BF264">
        <v>0</v>
      </c>
      <c r="BG264">
        <v>0</v>
      </c>
      <c r="BH264">
        <v>0</v>
      </c>
      <c r="BI264">
        <v>0</v>
      </c>
      <c r="BJ264">
        <v>0</v>
      </c>
      <c r="BK264">
        <v>0</v>
      </c>
      <c r="BL264">
        <v>0</v>
      </c>
      <c r="BM264">
        <v>0</v>
      </c>
      <c r="BN264">
        <v>0</v>
      </c>
      <c r="BO264">
        <v>0</v>
      </c>
      <c r="BP264">
        <v>0</v>
      </c>
      <c r="BQ264">
        <v>0</v>
      </c>
      <c r="BR264">
        <v>0</v>
      </c>
      <c r="BS264">
        <v>0</v>
      </c>
      <c r="BT264">
        <v>0</v>
      </c>
      <c r="BU264">
        <v>0</v>
      </c>
      <c r="BV264">
        <v>0</v>
      </c>
      <c r="BW264">
        <v>0</v>
      </c>
      <c r="CX264">
        <f>Y264*Source!I283</f>
        <v>2.0000000000000001E-4</v>
      </c>
      <c r="CY264">
        <f t="shared" si="30"/>
        <v>133.05000000000001</v>
      </c>
      <c r="CZ264">
        <f t="shared" si="31"/>
        <v>133.05000000000001</v>
      </c>
      <c r="DA264">
        <f t="shared" si="32"/>
        <v>1</v>
      </c>
      <c r="DB264">
        <v>0</v>
      </c>
    </row>
    <row r="265" spans="1:106">
      <c r="A265">
        <f>ROW(Source!A283)</f>
        <v>283</v>
      </c>
      <c r="B265">
        <v>38216760</v>
      </c>
      <c r="C265">
        <v>38221312</v>
      </c>
      <c r="D265">
        <v>36829535</v>
      </c>
      <c r="E265">
        <v>1</v>
      </c>
      <c r="F265">
        <v>1</v>
      </c>
      <c r="G265">
        <v>1</v>
      </c>
      <c r="H265">
        <v>3</v>
      </c>
      <c r="I265" t="s">
        <v>354</v>
      </c>
      <c r="J265" t="s">
        <v>355</v>
      </c>
      <c r="K265" t="s">
        <v>356</v>
      </c>
      <c r="L265">
        <v>1346</v>
      </c>
      <c r="N265">
        <v>1009</v>
      </c>
      <c r="O265" t="s">
        <v>294</v>
      </c>
      <c r="P265" t="s">
        <v>294</v>
      </c>
      <c r="Q265">
        <v>1</v>
      </c>
      <c r="W265">
        <v>0</v>
      </c>
      <c r="X265">
        <v>1391681712</v>
      </c>
      <c r="Y265">
        <v>0.08</v>
      </c>
      <c r="AA265">
        <v>68.05</v>
      </c>
      <c r="AB265">
        <v>0</v>
      </c>
      <c r="AC265">
        <v>0</v>
      </c>
      <c r="AD265">
        <v>0</v>
      </c>
      <c r="AE265">
        <v>68.05</v>
      </c>
      <c r="AF265">
        <v>0</v>
      </c>
      <c r="AG265">
        <v>0</v>
      </c>
      <c r="AH265">
        <v>0</v>
      </c>
      <c r="AI265">
        <v>1</v>
      </c>
      <c r="AJ265">
        <v>1</v>
      </c>
      <c r="AK265">
        <v>1</v>
      </c>
      <c r="AL265">
        <v>1</v>
      </c>
      <c r="AN265">
        <v>0</v>
      </c>
      <c r="AO265">
        <v>1</v>
      </c>
      <c r="AP265">
        <v>0</v>
      </c>
      <c r="AQ265">
        <v>0</v>
      </c>
      <c r="AR265">
        <v>0</v>
      </c>
      <c r="AS265" t="s">
        <v>3</v>
      </c>
      <c r="AT265">
        <v>0.08</v>
      </c>
      <c r="AU265" t="s">
        <v>3</v>
      </c>
      <c r="AV265">
        <v>0</v>
      </c>
      <c r="AW265">
        <v>2</v>
      </c>
      <c r="AX265">
        <v>38221335</v>
      </c>
      <c r="AY265">
        <v>1</v>
      </c>
      <c r="AZ265">
        <v>0</v>
      </c>
      <c r="BA265">
        <v>265</v>
      </c>
      <c r="BB265">
        <v>0</v>
      </c>
      <c r="BC265">
        <v>0</v>
      </c>
      <c r="BD265">
        <v>0</v>
      </c>
      <c r="BE265">
        <v>0</v>
      </c>
      <c r="BF265">
        <v>0</v>
      </c>
      <c r="BG265">
        <v>0</v>
      </c>
      <c r="BH265">
        <v>0</v>
      </c>
      <c r="BI265">
        <v>0</v>
      </c>
      <c r="BJ265">
        <v>0</v>
      </c>
      <c r="BK265">
        <v>0</v>
      </c>
      <c r="BL265">
        <v>0</v>
      </c>
      <c r="BM265">
        <v>0</v>
      </c>
      <c r="BN265">
        <v>0</v>
      </c>
      <c r="BO265">
        <v>0</v>
      </c>
      <c r="BP265">
        <v>0</v>
      </c>
      <c r="BQ265">
        <v>0</v>
      </c>
      <c r="BR265">
        <v>0</v>
      </c>
      <c r="BS265">
        <v>0</v>
      </c>
      <c r="BT265">
        <v>0</v>
      </c>
      <c r="BU265">
        <v>0</v>
      </c>
      <c r="BV265">
        <v>0</v>
      </c>
      <c r="BW265">
        <v>0</v>
      </c>
      <c r="CX265">
        <f>Y265*Source!I283</f>
        <v>1.6000000000000001E-3</v>
      </c>
      <c r="CY265">
        <f t="shared" si="30"/>
        <v>68.05</v>
      </c>
      <c r="CZ265">
        <f t="shared" si="31"/>
        <v>68.05</v>
      </c>
      <c r="DA265">
        <f t="shared" si="32"/>
        <v>1</v>
      </c>
      <c r="DB265">
        <v>0</v>
      </c>
    </row>
    <row r="266" spans="1:106">
      <c r="A266">
        <f>ROW(Source!A283)</f>
        <v>283</v>
      </c>
      <c r="B266">
        <v>38216760</v>
      </c>
      <c r="C266">
        <v>38221312</v>
      </c>
      <c r="D266">
        <v>36838473</v>
      </c>
      <c r="E266">
        <v>1</v>
      </c>
      <c r="F266">
        <v>1</v>
      </c>
      <c r="G266">
        <v>1</v>
      </c>
      <c r="H266">
        <v>3</v>
      </c>
      <c r="I266" t="s">
        <v>357</v>
      </c>
      <c r="J266" t="s">
        <v>358</v>
      </c>
      <c r="K266" t="s">
        <v>359</v>
      </c>
      <c r="L266">
        <v>1348</v>
      </c>
      <c r="N266">
        <v>1009</v>
      </c>
      <c r="O266" t="s">
        <v>150</v>
      </c>
      <c r="P266" t="s">
        <v>150</v>
      </c>
      <c r="Q266">
        <v>1000</v>
      </c>
      <c r="W266">
        <v>0</v>
      </c>
      <c r="X266">
        <v>-738198144</v>
      </c>
      <c r="Y266">
        <v>1E-4</v>
      </c>
      <c r="AA266">
        <v>70200</v>
      </c>
      <c r="AB266">
        <v>0</v>
      </c>
      <c r="AC266">
        <v>0</v>
      </c>
      <c r="AD266">
        <v>0</v>
      </c>
      <c r="AE266">
        <v>70200</v>
      </c>
      <c r="AF266">
        <v>0</v>
      </c>
      <c r="AG266">
        <v>0</v>
      </c>
      <c r="AH266">
        <v>0</v>
      </c>
      <c r="AI266">
        <v>1</v>
      </c>
      <c r="AJ266">
        <v>1</v>
      </c>
      <c r="AK266">
        <v>1</v>
      </c>
      <c r="AL266">
        <v>1</v>
      </c>
      <c r="AN266">
        <v>0</v>
      </c>
      <c r="AO266">
        <v>1</v>
      </c>
      <c r="AP266">
        <v>0</v>
      </c>
      <c r="AQ266">
        <v>0</v>
      </c>
      <c r="AR266">
        <v>0</v>
      </c>
      <c r="AS266" t="s">
        <v>3</v>
      </c>
      <c r="AT266">
        <v>1E-4</v>
      </c>
      <c r="AU266" t="s">
        <v>3</v>
      </c>
      <c r="AV266">
        <v>0</v>
      </c>
      <c r="AW266">
        <v>2</v>
      </c>
      <c r="AX266">
        <v>38221336</v>
      </c>
      <c r="AY266">
        <v>1</v>
      </c>
      <c r="AZ266">
        <v>0</v>
      </c>
      <c r="BA266">
        <v>266</v>
      </c>
      <c r="BB266">
        <v>0</v>
      </c>
      <c r="BC266">
        <v>0</v>
      </c>
      <c r="BD266">
        <v>0</v>
      </c>
      <c r="BE266">
        <v>0</v>
      </c>
      <c r="BF266">
        <v>0</v>
      </c>
      <c r="BG266">
        <v>0</v>
      </c>
      <c r="BH266">
        <v>0</v>
      </c>
      <c r="BI266">
        <v>0</v>
      </c>
      <c r="BJ266">
        <v>0</v>
      </c>
      <c r="BK266">
        <v>0</v>
      </c>
      <c r="BL266">
        <v>0</v>
      </c>
      <c r="BM266">
        <v>0</v>
      </c>
      <c r="BN266">
        <v>0</v>
      </c>
      <c r="BO266">
        <v>0</v>
      </c>
      <c r="BP266">
        <v>0</v>
      </c>
      <c r="BQ266">
        <v>0</v>
      </c>
      <c r="BR266">
        <v>0</v>
      </c>
      <c r="BS266">
        <v>0</v>
      </c>
      <c r="BT266">
        <v>0</v>
      </c>
      <c r="BU266">
        <v>0</v>
      </c>
      <c r="BV266">
        <v>0</v>
      </c>
      <c r="BW266">
        <v>0</v>
      </c>
      <c r="CX266">
        <f>Y266*Source!I283</f>
        <v>2.0000000000000003E-6</v>
      </c>
      <c r="CY266">
        <f t="shared" si="30"/>
        <v>70200</v>
      </c>
      <c r="CZ266">
        <f t="shared" si="31"/>
        <v>70200</v>
      </c>
      <c r="DA266">
        <f t="shared" si="32"/>
        <v>1</v>
      </c>
      <c r="DB266">
        <v>0</v>
      </c>
    </row>
    <row r="267" spans="1:106">
      <c r="A267">
        <f>ROW(Source!A283)</f>
        <v>283</v>
      </c>
      <c r="B267">
        <v>38216760</v>
      </c>
      <c r="C267">
        <v>38221312</v>
      </c>
      <c r="D267">
        <v>36870813</v>
      </c>
      <c r="E267">
        <v>1</v>
      </c>
      <c r="F267">
        <v>1</v>
      </c>
      <c r="G267">
        <v>1</v>
      </c>
      <c r="H267">
        <v>3</v>
      </c>
      <c r="I267" t="s">
        <v>360</v>
      </c>
      <c r="J267" t="s">
        <v>361</v>
      </c>
      <c r="K267" t="s">
        <v>362</v>
      </c>
      <c r="L267">
        <v>1355</v>
      </c>
      <c r="N267">
        <v>1010</v>
      </c>
      <c r="O267" t="s">
        <v>129</v>
      </c>
      <c r="P267" t="s">
        <v>129</v>
      </c>
      <c r="Q267">
        <v>100</v>
      </c>
      <c r="W267">
        <v>0</v>
      </c>
      <c r="X267">
        <v>877733957</v>
      </c>
      <c r="Y267">
        <v>1.02</v>
      </c>
      <c r="AA267">
        <v>63</v>
      </c>
      <c r="AB267">
        <v>0</v>
      </c>
      <c r="AC267">
        <v>0</v>
      </c>
      <c r="AD267">
        <v>0</v>
      </c>
      <c r="AE267">
        <v>63</v>
      </c>
      <c r="AF267">
        <v>0</v>
      </c>
      <c r="AG267">
        <v>0</v>
      </c>
      <c r="AH267">
        <v>0</v>
      </c>
      <c r="AI267">
        <v>1</v>
      </c>
      <c r="AJ267">
        <v>1</v>
      </c>
      <c r="AK267">
        <v>1</v>
      </c>
      <c r="AL267">
        <v>1</v>
      </c>
      <c r="AN267">
        <v>0</v>
      </c>
      <c r="AO267">
        <v>1</v>
      </c>
      <c r="AP267">
        <v>0</v>
      </c>
      <c r="AQ267">
        <v>0</v>
      </c>
      <c r="AR267">
        <v>0</v>
      </c>
      <c r="AS267" t="s">
        <v>3</v>
      </c>
      <c r="AT267">
        <v>1.02</v>
      </c>
      <c r="AU267" t="s">
        <v>3</v>
      </c>
      <c r="AV267">
        <v>0</v>
      </c>
      <c r="AW267">
        <v>2</v>
      </c>
      <c r="AX267">
        <v>38221337</v>
      </c>
      <c r="AY267">
        <v>1</v>
      </c>
      <c r="AZ267">
        <v>0</v>
      </c>
      <c r="BA267">
        <v>267</v>
      </c>
      <c r="BB267">
        <v>0</v>
      </c>
      <c r="BC267">
        <v>0</v>
      </c>
      <c r="BD267">
        <v>0</v>
      </c>
      <c r="BE267">
        <v>0</v>
      </c>
      <c r="BF267">
        <v>0</v>
      </c>
      <c r="BG267">
        <v>0</v>
      </c>
      <c r="BH267">
        <v>0</v>
      </c>
      <c r="BI267">
        <v>0</v>
      </c>
      <c r="BJ267">
        <v>0</v>
      </c>
      <c r="BK267">
        <v>0</v>
      </c>
      <c r="BL267">
        <v>0</v>
      </c>
      <c r="BM267">
        <v>0</v>
      </c>
      <c r="BN267">
        <v>0</v>
      </c>
      <c r="BO267">
        <v>0</v>
      </c>
      <c r="BP267">
        <v>0</v>
      </c>
      <c r="BQ267">
        <v>0</v>
      </c>
      <c r="BR267">
        <v>0</v>
      </c>
      <c r="BS267">
        <v>0</v>
      </c>
      <c r="BT267">
        <v>0</v>
      </c>
      <c r="BU267">
        <v>0</v>
      </c>
      <c r="BV267">
        <v>0</v>
      </c>
      <c r="BW267">
        <v>0</v>
      </c>
      <c r="CX267">
        <f>Y267*Source!I283</f>
        <v>2.0400000000000001E-2</v>
      </c>
      <c r="CY267">
        <f t="shared" si="30"/>
        <v>63</v>
      </c>
      <c r="CZ267">
        <f t="shared" si="31"/>
        <v>63</v>
      </c>
      <c r="DA267">
        <f t="shared" si="32"/>
        <v>1</v>
      </c>
      <c r="DB267">
        <v>0</v>
      </c>
    </row>
    <row r="268" spans="1:106">
      <c r="A268">
        <f>ROW(Source!A283)</f>
        <v>283</v>
      </c>
      <c r="B268">
        <v>38216760</v>
      </c>
      <c r="C268">
        <v>38221312</v>
      </c>
      <c r="D268">
        <v>36799065</v>
      </c>
      <c r="E268">
        <v>17</v>
      </c>
      <c r="F268">
        <v>1</v>
      </c>
      <c r="G268">
        <v>1</v>
      </c>
      <c r="H268">
        <v>3</v>
      </c>
      <c r="I268" t="s">
        <v>308</v>
      </c>
      <c r="J268" t="s">
        <v>3</v>
      </c>
      <c r="K268" t="s">
        <v>309</v>
      </c>
      <c r="L268">
        <v>1374</v>
      </c>
      <c r="N268">
        <v>1013</v>
      </c>
      <c r="O268" t="s">
        <v>310</v>
      </c>
      <c r="P268" t="s">
        <v>310</v>
      </c>
      <c r="Q268">
        <v>1</v>
      </c>
      <c r="W268">
        <v>0</v>
      </c>
      <c r="X268">
        <v>-1731369543</v>
      </c>
      <c r="Y268">
        <v>3.33</v>
      </c>
      <c r="AA268">
        <v>1</v>
      </c>
      <c r="AB268">
        <v>0</v>
      </c>
      <c r="AC268">
        <v>0</v>
      </c>
      <c r="AD268">
        <v>0</v>
      </c>
      <c r="AE268">
        <v>1</v>
      </c>
      <c r="AF268">
        <v>0</v>
      </c>
      <c r="AG268">
        <v>0</v>
      </c>
      <c r="AH268">
        <v>0</v>
      </c>
      <c r="AI268">
        <v>1</v>
      </c>
      <c r="AJ268">
        <v>1</v>
      </c>
      <c r="AK268">
        <v>1</v>
      </c>
      <c r="AL268">
        <v>1</v>
      </c>
      <c r="AN268">
        <v>0</v>
      </c>
      <c r="AO268">
        <v>1</v>
      </c>
      <c r="AP268">
        <v>0</v>
      </c>
      <c r="AQ268">
        <v>0</v>
      </c>
      <c r="AR268">
        <v>0</v>
      </c>
      <c r="AS268" t="s">
        <v>3</v>
      </c>
      <c r="AT268">
        <v>3.33</v>
      </c>
      <c r="AU268" t="s">
        <v>3</v>
      </c>
      <c r="AV268">
        <v>0</v>
      </c>
      <c r="AW268">
        <v>2</v>
      </c>
      <c r="AX268">
        <v>38221338</v>
      </c>
      <c r="AY268">
        <v>1</v>
      </c>
      <c r="AZ268">
        <v>0</v>
      </c>
      <c r="BA268">
        <v>268</v>
      </c>
      <c r="BB268">
        <v>0</v>
      </c>
      <c r="BC268">
        <v>0</v>
      </c>
      <c r="BD268">
        <v>0</v>
      </c>
      <c r="BE268">
        <v>0</v>
      </c>
      <c r="BF268">
        <v>0</v>
      </c>
      <c r="BG268">
        <v>0</v>
      </c>
      <c r="BH268">
        <v>0</v>
      </c>
      <c r="BI268">
        <v>0</v>
      </c>
      <c r="BJ268">
        <v>0</v>
      </c>
      <c r="BK268">
        <v>0</v>
      </c>
      <c r="BL268">
        <v>0</v>
      </c>
      <c r="BM268">
        <v>0</v>
      </c>
      <c r="BN268">
        <v>0</v>
      </c>
      <c r="BO268">
        <v>0</v>
      </c>
      <c r="BP268">
        <v>0</v>
      </c>
      <c r="BQ268">
        <v>0</v>
      </c>
      <c r="BR268">
        <v>0</v>
      </c>
      <c r="BS268">
        <v>0</v>
      </c>
      <c r="BT268">
        <v>0</v>
      </c>
      <c r="BU268">
        <v>0</v>
      </c>
      <c r="BV268">
        <v>0</v>
      </c>
      <c r="BW268">
        <v>0</v>
      </c>
      <c r="CX268">
        <f>Y268*Source!I283</f>
        <v>6.6600000000000006E-2</v>
      </c>
      <c r="CY268">
        <f t="shared" si="30"/>
        <v>1</v>
      </c>
      <c r="CZ268">
        <f t="shared" si="31"/>
        <v>1</v>
      </c>
      <c r="DA268">
        <f t="shared" si="32"/>
        <v>1</v>
      </c>
      <c r="DB268">
        <v>0</v>
      </c>
    </row>
    <row r="269" spans="1:106">
      <c r="A269">
        <f>ROW(Source!A284)</f>
        <v>284</v>
      </c>
      <c r="B269">
        <v>38216760</v>
      </c>
      <c r="C269">
        <v>38221339</v>
      </c>
      <c r="D269">
        <v>37080781</v>
      </c>
      <c r="E269">
        <v>1</v>
      </c>
      <c r="F269">
        <v>1</v>
      </c>
      <c r="G269">
        <v>1</v>
      </c>
      <c r="H269">
        <v>1</v>
      </c>
      <c r="I269" t="s">
        <v>337</v>
      </c>
      <c r="J269" t="s">
        <v>3</v>
      </c>
      <c r="K269" t="s">
        <v>338</v>
      </c>
      <c r="L269">
        <v>1191</v>
      </c>
      <c r="N269">
        <v>1013</v>
      </c>
      <c r="O269" t="s">
        <v>275</v>
      </c>
      <c r="P269" t="s">
        <v>275</v>
      </c>
      <c r="Q269">
        <v>1</v>
      </c>
      <c r="W269">
        <v>0</v>
      </c>
      <c r="X269">
        <v>912892513</v>
      </c>
      <c r="Y269">
        <v>34.700000000000003</v>
      </c>
      <c r="AA269">
        <v>0</v>
      </c>
      <c r="AB269">
        <v>0</v>
      </c>
      <c r="AC269">
        <v>0</v>
      </c>
      <c r="AD269">
        <v>9.92</v>
      </c>
      <c r="AE269">
        <v>0</v>
      </c>
      <c r="AF269">
        <v>0</v>
      </c>
      <c r="AG269">
        <v>0</v>
      </c>
      <c r="AH269">
        <v>9.92</v>
      </c>
      <c r="AI269">
        <v>1</v>
      </c>
      <c r="AJ269">
        <v>1</v>
      </c>
      <c r="AK269">
        <v>1</v>
      </c>
      <c r="AL269">
        <v>1</v>
      </c>
      <c r="AN269">
        <v>0</v>
      </c>
      <c r="AO269">
        <v>1</v>
      </c>
      <c r="AP269">
        <v>0</v>
      </c>
      <c r="AQ269">
        <v>0</v>
      </c>
      <c r="AR269">
        <v>0</v>
      </c>
      <c r="AS269" t="s">
        <v>3</v>
      </c>
      <c r="AT269">
        <v>34.700000000000003</v>
      </c>
      <c r="AU269" t="s">
        <v>3</v>
      </c>
      <c r="AV269">
        <v>1</v>
      </c>
      <c r="AW269">
        <v>2</v>
      </c>
      <c r="AX269">
        <v>38221354</v>
      </c>
      <c r="AY269">
        <v>1</v>
      </c>
      <c r="AZ269">
        <v>0</v>
      </c>
      <c r="BA269">
        <v>269</v>
      </c>
      <c r="BB269">
        <v>0</v>
      </c>
      <c r="BC269">
        <v>0</v>
      </c>
      <c r="BD269">
        <v>0</v>
      </c>
      <c r="BE269">
        <v>0</v>
      </c>
      <c r="BF269">
        <v>0</v>
      </c>
      <c r="BG269">
        <v>0</v>
      </c>
      <c r="BH269">
        <v>0</v>
      </c>
      <c r="BI269">
        <v>0</v>
      </c>
      <c r="BJ269">
        <v>0</v>
      </c>
      <c r="BK269">
        <v>0</v>
      </c>
      <c r="BL269">
        <v>0</v>
      </c>
      <c r="BM269">
        <v>0</v>
      </c>
      <c r="BN269">
        <v>0</v>
      </c>
      <c r="BO269">
        <v>0</v>
      </c>
      <c r="BP269">
        <v>0</v>
      </c>
      <c r="BQ269">
        <v>0</v>
      </c>
      <c r="BR269">
        <v>0</v>
      </c>
      <c r="BS269">
        <v>0</v>
      </c>
      <c r="BT269">
        <v>0</v>
      </c>
      <c r="BU269">
        <v>0</v>
      </c>
      <c r="BV269">
        <v>0</v>
      </c>
      <c r="BW269">
        <v>0</v>
      </c>
      <c r="CX269">
        <f>Y269*Source!I284</f>
        <v>1.0410000000000001</v>
      </c>
      <c r="CY269">
        <f>AD269</f>
        <v>9.92</v>
      </c>
      <c r="CZ269">
        <f>AH269</f>
        <v>9.92</v>
      </c>
      <c r="DA269">
        <f>AL269</f>
        <v>1</v>
      </c>
      <c r="DB269">
        <v>0</v>
      </c>
    </row>
    <row r="270" spans="1:106">
      <c r="A270">
        <f>ROW(Source!A284)</f>
        <v>284</v>
      </c>
      <c r="B270">
        <v>38216760</v>
      </c>
      <c r="C270">
        <v>38221339</v>
      </c>
      <c r="D270">
        <v>37064876</v>
      </c>
      <c r="E270">
        <v>1</v>
      </c>
      <c r="F270">
        <v>1</v>
      </c>
      <c r="G270">
        <v>1</v>
      </c>
      <c r="H270">
        <v>1</v>
      </c>
      <c r="I270" t="s">
        <v>276</v>
      </c>
      <c r="J270" t="s">
        <v>3</v>
      </c>
      <c r="K270" t="s">
        <v>277</v>
      </c>
      <c r="L270">
        <v>1191</v>
      </c>
      <c r="N270">
        <v>1013</v>
      </c>
      <c r="O270" t="s">
        <v>275</v>
      </c>
      <c r="P270" t="s">
        <v>275</v>
      </c>
      <c r="Q270">
        <v>1</v>
      </c>
      <c r="W270">
        <v>0</v>
      </c>
      <c r="X270">
        <v>-1417349443</v>
      </c>
      <c r="Y270">
        <v>0.02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0</v>
      </c>
      <c r="AI270">
        <v>1</v>
      </c>
      <c r="AJ270">
        <v>1</v>
      </c>
      <c r="AK270">
        <v>1</v>
      </c>
      <c r="AL270">
        <v>1</v>
      </c>
      <c r="AN270">
        <v>0</v>
      </c>
      <c r="AO270">
        <v>1</v>
      </c>
      <c r="AP270">
        <v>0</v>
      </c>
      <c r="AQ270">
        <v>0</v>
      </c>
      <c r="AR270">
        <v>0</v>
      </c>
      <c r="AS270" t="s">
        <v>3</v>
      </c>
      <c r="AT270">
        <v>0.02</v>
      </c>
      <c r="AU270" t="s">
        <v>3</v>
      </c>
      <c r="AV270">
        <v>2</v>
      </c>
      <c r="AW270">
        <v>2</v>
      </c>
      <c r="AX270">
        <v>38221355</v>
      </c>
      <c r="AY270">
        <v>1</v>
      </c>
      <c r="AZ270">
        <v>0</v>
      </c>
      <c r="BA270">
        <v>270</v>
      </c>
      <c r="BB270">
        <v>0</v>
      </c>
      <c r="BC270">
        <v>0</v>
      </c>
      <c r="BD270">
        <v>0</v>
      </c>
      <c r="BE270">
        <v>0</v>
      </c>
      <c r="BF270">
        <v>0</v>
      </c>
      <c r="BG270">
        <v>0</v>
      </c>
      <c r="BH270">
        <v>0</v>
      </c>
      <c r="BI270">
        <v>0</v>
      </c>
      <c r="BJ270">
        <v>0</v>
      </c>
      <c r="BK270">
        <v>0</v>
      </c>
      <c r="BL270">
        <v>0</v>
      </c>
      <c r="BM270">
        <v>0</v>
      </c>
      <c r="BN270">
        <v>0</v>
      </c>
      <c r="BO270">
        <v>0</v>
      </c>
      <c r="BP270">
        <v>0</v>
      </c>
      <c r="BQ270">
        <v>0</v>
      </c>
      <c r="BR270">
        <v>0</v>
      </c>
      <c r="BS270">
        <v>0</v>
      </c>
      <c r="BT270">
        <v>0</v>
      </c>
      <c r="BU270">
        <v>0</v>
      </c>
      <c r="BV270">
        <v>0</v>
      </c>
      <c r="BW270">
        <v>0</v>
      </c>
      <c r="CX270">
        <f>Y270*Source!I284</f>
        <v>5.9999999999999995E-4</v>
      </c>
      <c r="CY270">
        <f>AD270</f>
        <v>0</v>
      </c>
      <c r="CZ270">
        <f>AH270</f>
        <v>0</v>
      </c>
      <c r="DA270">
        <f>AL270</f>
        <v>1</v>
      </c>
      <c r="DB270">
        <v>0</v>
      </c>
    </row>
    <row r="271" spans="1:106">
      <c r="A271">
        <f>ROW(Source!A284)</f>
        <v>284</v>
      </c>
      <c r="B271">
        <v>38216760</v>
      </c>
      <c r="C271">
        <v>38221339</v>
      </c>
      <c r="D271">
        <v>36882159</v>
      </c>
      <c r="E271">
        <v>1</v>
      </c>
      <c r="F271">
        <v>1</v>
      </c>
      <c r="G271">
        <v>1</v>
      </c>
      <c r="H271">
        <v>2</v>
      </c>
      <c r="I271" t="s">
        <v>278</v>
      </c>
      <c r="J271" t="s">
        <v>279</v>
      </c>
      <c r="K271" t="s">
        <v>280</v>
      </c>
      <c r="L271">
        <v>1368</v>
      </c>
      <c r="N271">
        <v>1011</v>
      </c>
      <c r="O271" t="s">
        <v>281</v>
      </c>
      <c r="P271" t="s">
        <v>281</v>
      </c>
      <c r="Q271">
        <v>1</v>
      </c>
      <c r="W271">
        <v>0</v>
      </c>
      <c r="X271">
        <v>-1718674368</v>
      </c>
      <c r="Y271">
        <v>0.01</v>
      </c>
      <c r="AA271">
        <v>0</v>
      </c>
      <c r="AB271">
        <v>111.99</v>
      </c>
      <c r="AC271">
        <v>13.5</v>
      </c>
      <c r="AD271">
        <v>0</v>
      </c>
      <c r="AE271">
        <v>0</v>
      </c>
      <c r="AF271">
        <v>111.99</v>
      </c>
      <c r="AG271">
        <v>13.5</v>
      </c>
      <c r="AH271">
        <v>0</v>
      </c>
      <c r="AI271">
        <v>1</v>
      </c>
      <c r="AJ271">
        <v>1</v>
      </c>
      <c r="AK271">
        <v>1</v>
      </c>
      <c r="AL271">
        <v>1</v>
      </c>
      <c r="AN271">
        <v>0</v>
      </c>
      <c r="AO271">
        <v>1</v>
      </c>
      <c r="AP271">
        <v>0</v>
      </c>
      <c r="AQ271">
        <v>0</v>
      </c>
      <c r="AR271">
        <v>0</v>
      </c>
      <c r="AS271" t="s">
        <v>3</v>
      </c>
      <c r="AT271">
        <v>0.01</v>
      </c>
      <c r="AU271" t="s">
        <v>3</v>
      </c>
      <c r="AV271">
        <v>0</v>
      </c>
      <c r="AW271">
        <v>2</v>
      </c>
      <c r="AX271">
        <v>38221356</v>
      </c>
      <c r="AY271">
        <v>1</v>
      </c>
      <c r="AZ271">
        <v>0</v>
      </c>
      <c r="BA271">
        <v>271</v>
      </c>
      <c r="BB271">
        <v>0</v>
      </c>
      <c r="BC271">
        <v>0</v>
      </c>
      <c r="BD271">
        <v>0</v>
      </c>
      <c r="BE271">
        <v>0</v>
      </c>
      <c r="BF271">
        <v>0</v>
      </c>
      <c r="BG271">
        <v>0</v>
      </c>
      <c r="BH271">
        <v>0</v>
      </c>
      <c r="BI271">
        <v>0</v>
      </c>
      <c r="BJ271">
        <v>0</v>
      </c>
      <c r="BK271">
        <v>0</v>
      </c>
      <c r="BL271">
        <v>0</v>
      </c>
      <c r="BM271">
        <v>0</v>
      </c>
      <c r="BN271">
        <v>0</v>
      </c>
      <c r="BO271">
        <v>0</v>
      </c>
      <c r="BP271">
        <v>0</v>
      </c>
      <c r="BQ271">
        <v>0</v>
      </c>
      <c r="BR271">
        <v>0</v>
      </c>
      <c r="BS271">
        <v>0</v>
      </c>
      <c r="BT271">
        <v>0</v>
      </c>
      <c r="BU271">
        <v>0</v>
      </c>
      <c r="BV271">
        <v>0</v>
      </c>
      <c r="BW271">
        <v>0</v>
      </c>
      <c r="CX271">
        <f>Y271*Source!I284</f>
        <v>2.9999999999999997E-4</v>
      </c>
      <c r="CY271">
        <f>AB271</f>
        <v>111.99</v>
      </c>
      <c r="CZ271">
        <f>AF271</f>
        <v>111.99</v>
      </c>
      <c r="DA271">
        <f>AJ271</f>
        <v>1</v>
      </c>
      <c r="DB271">
        <v>0</v>
      </c>
    </row>
    <row r="272" spans="1:106">
      <c r="A272">
        <f>ROW(Source!A284)</f>
        <v>284</v>
      </c>
      <c r="B272">
        <v>38216760</v>
      </c>
      <c r="C272">
        <v>38221339</v>
      </c>
      <c r="D272">
        <v>36883554</v>
      </c>
      <c r="E272">
        <v>1</v>
      </c>
      <c r="F272">
        <v>1</v>
      </c>
      <c r="G272">
        <v>1</v>
      </c>
      <c r="H272">
        <v>2</v>
      </c>
      <c r="I272" t="s">
        <v>282</v>
      </c>
      <c r="J272" t="s">
        <v>283</v>
      </c>
      <c r="K272" t="s">
        <v>284</v>
      </c>
      <c r="L272">
        <v>1368</v>
      </c>
      <c r="N272">
        <v>1011</v>
      </c>
      <c r="O272" t="s">
        <v>281</v>
      </c>
      <c r="P272" t="s">
        <v>281</v>
      </c>
      <c r="Q272">
        <v>1</v>
      </c>
      <c r="W272">
        <v>0</v>
      </c>
      <c r="X272">
        <v>1372534845</v>
      </c>
      <c r="Y272">
        <v>0.01</v>
      </c>
      <c r="AA272">
        <v>0</v>
      </c>
      <c r="AB272">
        <v>65.709999999999994</v>
      </c>
      <c r="AC272">
        <v>11.6</v>
      </c>
      <c r="AD272">
        <v>0</v>
      </c>
      <c r="AE272">
        <v>0</v>
      </c>
      <c r="AF272">
        <v>65.709999999999994</v>
      </c>
      <c r="AG272">
        <v>11.6</v>
      </c>
      <c r="AH272">
        <v>0</v>
      </c>
      <c r="AI272">
        <v>1</v>
      </c>
      <c r="AJ272">
        <v>1</v>
      </c>
      <c r="AK272">
        <v>1</v>
      </c>
      <c r="AL272">
        <v>1</v>
      </c>
      <c r="AN272">
        <v>0</v>
      </c>
      <c r="AO272">
        <v>1</v>
      </c>
      <c r="AP272">
        <v>0</v>
      </c>
      <c r="AQ272">
        <v>0</v>
      </c>
      <c r="AR272">
        <v>0</v>
      </c>
      <c r="AS272" t="s">
        <v>3</v>
      </c>
      <c r="AT272">
        <v>0.01</v>
      </c>
      <c r="AU272" t="s">
        <v>3</v>
      </c>
      <c r="AV272">
        <v>0</v>
      </c>
      <c r="AW272">
        <v>2</v>
      </c>
      <c r="AX272">
        <v>38221357</v>
      </c>
      <c r="AY272">
        <v>1</v>
      </c>
      <c r="AZ272">
        <v>0</v>
      </c>
      <c r="BA272">
        <v>272</v>
      </c>
      <c r="BB272">
        <v>0</v>
      </c>
      <c r="BC272">
        <v>0</v>
      </c>
      <c r="BD272">
        <v>0</v>
      </c>
      <c r="BE272">
        <v>0</v>
      </c>
      <c r="BF272">
        <v>0</v>
      </c>
      <c r="BG272">
        <v>0</v>
      </c>
      <c r="BH272">
        <v>0</v>
      </c>
      <c r="BI272">
        <v>0</v>
      </c>
      <c r="BJ272">
        <v>0</v>
      </c>
      <c r="BK272">
        <v>0</v>
      </c>
      <c r="BL272">
        <v>0</v>
      </c>
      <c r="BM272">
        <v>0</v>
      </c>
      <c r="BN272">
        <v>0</v>
      </c>
      <c r="BO272">
        <v>0</v>
      </c>
      <c r="BP272">
        <v>0</v>
      </c>
      <c r="BQ272">
        <v>0</v>
      </c>
      <c r="BR272">
        <v>0</v>
      </c>
      <c r="BS272">
        <v>0</v>
      </c>
      <c r="BT272">
        <v>0</v>
      </c>
      <c r="BU272">
        <v>0</v>
      </c>
      <c r="BV272">
        <v>0</v>
      </c>
      <c r="BW272">
        <v>0</v>
      </c>
      <c r="CX272">
        <f>Y272*Source!I284</f>
        <v>2.9999999999999997E-4</v>
      </c>
      <c r="CY272">
        <f>AB272</f>
        <v>65.709999999999994</v>
      </c>
      <c r="CZ272">
        <f>AF272</f>
        <v>65.709999999999994</v>
      </c>
      <c r="DA272">
        <f>AJ272</f>
        <v>1</v>
      </c>
      <c r="DB272">
        <v>0</v>
      </c>
    </row>
    <row r="273" spans="1:106">
      <c r="A273">
        <f>ROW(Source!A284)</f>
        <v>284</v>
      </c>
      <c r="B273">
        <v>38216760</v>
      </c>
      <c r="C273">
        <v>38221339</v>
      </c>
      <c r="D273">
        <v>36884526</v>
      </c>
      <c r="E273">
        <v>1</v>
      </c>
      <c r="F273">
        <v>1</v>
      </c>
      <c r="G273">
        <v>1</v>
      </c>
      <c r="H273">
        <v>2</v>
      </c>
      <c r="I273" t="s">
        <v>363</v>
      </c>
      <c r="J273" t="s">
        <v>364</v>
      </c>
      <c r="K273" t="s">
        <v>365</v>
      </c>
      <c r="L273">
        <v>1368</v>
      </c>
      <c r="N273">
        <v>1011</v>
      </c>
      <c r="O273" t="s">
        <v>281</v>
      </c>
      <c r="P273" t="s">
        <v>281</v>
      </c>
      <c r="Q273">
        <v>1</v>
      </c>
      <c r="W273">
        <v>0</v>
      </c>
      <c r="X273">
        <v>-995250510</v>
      </c>
      <c r="Y273">
        <v>12.2</v>
      </c>
      <c r="AA273">
        <v>0</v>
      </c>
      <c r="AB273">
        <v>1.1100000000000001</v>
      </c>
      <c r="AC273">
        <v>0</v>
      </c>
      <c r="AD273">
        <v>0</v>
      </c>
      <c r="AE273">
        <v>0</v>
      </c>
      <c r="AF273">
        <v>1.1100000000000001</v>
      </c>
      <c r="AG273">
        <v>0</v>
      </c>
      <c r="AH273">
        <v>0</v>
      </c>
      <c r="AI273">
        <v>1</v>
      </c>
      <c r="AJ273">
        <v>1</v>
      </c>
      <c r="AK273">
        <v>1</v>
      </c>
      <c r="AL273">
        <v>1</v>
      </c>
      <c r="AN273">
        <v>0</v>
      </c>
      <c r="AO273">
        <v>1</v>
      </c>
      <c r="AP273">
        <v>0</v>
      </c>
      <c r="AQ273">
        <v>0</v>
      </c>
      <c r="AR273">
        <v>0</v>
      </c>
      <c r="AS273" t="s">
        <v>3</v>
      </c>
      <c r="AT273">
        <v>12.2</v>
      </c>
      <c r="AU273" t="s">
        <v>3</v>
      </c>
      <c r="AV273">
        <v>0</v>
      </c>
      <c r="AW273">
        <v>2</v>
      </c>
      <c r="AX273">
        <v>38221358</v>
      </c>
      <c r="AY273">
        <v>1</v>
      </c>
      <c r="AZ273">
        <v>0</v>
      </c>
      <c r="BA273">
        <v>273</v>
      </c>
      <c r="BB273">
        <v>0</v>
      </c>
      <c r="BC273">
        <v>0</v>
      </c>
      <c r="BD273">
        <v>0</v>
      </c>
      <c r="BE273">
        <v>0</v>
      </c>
      <c r="BF273">
        <v>0</v>
      </c>
      <c r="BG273">
        <v>0</v>
      </c>
      <c r="BH273">
        <v>0</v>
      </c>
      <c r="BI273">
        <v>0</v>
      </c>
      <c r="BJ273">
        <v>0</v>
      </c>
      <c r="BK273">
        <v>0</v>
      </c>
      <c r="BL273">
        <v>0</v>
      </c>
      <c r="BM273">
        <v>0</v>
      </c>
      <c r="BN273">
        <v>0</v>
      </c>
      <c r="BO273">
        <v>0</v>
      </c>
      <c r="BP273">
        <v>0</v>
      </c>
      <c r="BQ273">
        <v>0</v>
      </c>
      <c r="BR273">
        <v>0</v>
      </c>
      <c r="BS273">
        <v>0</v>
      </c>
      <c r="BT273">
        <v>0</v>
      </c>
      <c r="BU273">
        <v>0</v>
      </c>
      <c r="BV273">
        <v>0</v>
      </c>
      <c r="BW273">
        <v>0</v>
      </c>
      <c r="CX273">
        <f>Y273*Source!I284</f>
        <v>0.36599999999999999</v>
      </c>
      <c r="CY273">
        <f>AB273</f>
        <v>1.1100000000000001</v>
      </c>
      <c r="CZ273">
        <f>AF273</f>
        <v>1.1100000000000001</v>
      </c>
      <c r="DA273">
        <f>AJ273</f>
        <v>1</v>
      </c>
      <c r="DB273">
        <v>0</v>
      </c>
    </row>
    <row r="274" spans="1:106">
      <c r="A274">
        <f>ROW(Source!A284)</f>
        <v>284</v>
      </c>
      <c r="B274">
        <v>38216760</v>
      </c>
      <c r="C274">
        <v>38221339</v>
      </c>
      <c r="D274">
        <v>36800043</v>
      </c>
      <c r="E274">
        <v>1</v>
      </c>
      <c r="F274">
        <v>1</v>
      </c>
      <c r="G274">
        <v>1</v>
      </c>
      <c r="H274">
        <v>3</v>
      </c>
      <c r="I274" t="s">
        <v>313</v>
      </c>
      <c r="J274" t="s">
        <v>314</v>
      </c>
      <c r="K274" t="s">
        <v>315</v>
      </c>
      <c r="L274">
        <v>1346</v>
      </c>
      <c r="N274">
        <v>1009</v>
      </c>
      <c r="O274" t="s">
        <v>294</v>
      </c>
      <c r="P274" t="s">
        <v>294</v>
      </c>
      <c r="Q274">
        <v>1</v>
      </c>
      <c r="W274">
        <v>0</v>
      </c>
      <c r="X274">
        <v>618806536</v>
      </c>
      <c r="Y274">
        <v>0.1</v>
      </c>
      <c r="AA274">
        <v>44.97</v>
      </c>
      <c r="AB274">
        <v>0</v>
      </c>
      <c r="AC274">
        <v>0</v>
      </c>
      <c r="AD274">
        <v>0</v>
      </c>
      <c r="AE274">
        <v>44.97</v>
      </c>
      <c r="AF274">
        <v>0</v>
      </c>
      <c r="AG274">
        <v>0</v>
      </c>
      <c r="AH274">
        <v>0</v>
      </c>
      <c r="AI274">
        <v>1</v>
      </c>
      <c r="AJ274">
        <v>1</v>
      </c>
      <c r="AK274">
        <v>1</v>
      </c>
      <c r="AL274">
        <v>1</v>
      </c>
      <c r="AN274">
        <v>0</v>
      </c>
      <c r="AO274">
        <v>1</v>
      </c>
      <c r="AP274">
        <v>0</v>
      </c>
      <c r="AQ274">
        <v>0</v>
      </c>
      <c r="AR274">
        <v>0</v>
      </c>
      <c r="AS274" t="s">
        <v>3</v>
      </c>
      <c r="AT274">
        <v>0.1</v>
      </c>
      <c r="AU274" t="s">
        <v>3</v>
      </c>
      <c r="AV274">
        <v>0</v>
      </c>
      <c r="AW274">
        <v>2</v>
      </c>
      <c r="AX274">
        <v>38221359</v>
      </c>
      <c r="AY274">
        <v>1</v>
      </c>
      <c r="AZ274">
        <v>0</v>
      </c>
      <c r="BA274">
        <v>274</v>
      </c>
      <c r="BB274">
        <v>0</v>
      </c>
      <c r="BC274">
        <v>0</v>
      </c>
      <c r="BD274">
        <v>0</v>
      </c>
      <c r="BE274">
        <v>0</v>
      </c>
      <c r="BF274">
        <v>0</v>
      </c>
      <c r="BG274">
        <v>0</v>
      </c>
      <c r="BH274">
        <v>0</v>
      </c>
      <c r="BI274">
        <v>0</v>
      </c>
      <c r="BJ274">
        <v>0</v>
      </c>
      <c r="BK274">
        <v>0</v>
      </c>
      <c r="BL274">
        <v>0</v>
      </c>
      <c r="BM274">
        <v>0</v>
      </c>
      <c r="BN274">
        <v>0</v>
      </c>
      <c r="BO274">
        <v>0</v>
      </c>
      <c r="BP274">
        <v>0</v>
      </c>
      <c r="BQ274">
        <v>0</v>
      </c>
      <c r="BR274">
        <v>0</v>
      </c>
      <c r="BS274">
        <v>0</v>
      </c>
      <c r="BT274">
        <v>0</v>
      </c>
      <c r="BU274">
        <v>0</v>
      </c>
      <c r="BV274">
        <v>0</v>
      </c>
      <c r="BW274">
        <v>0</v>
      </c>
      <c r="CX274">
        <f>Y274*Source!I284</f>
        <v>3.0000000000000001E-3</v>
      </c>
      <c r="CY274">
        <f t="shared" ref="CY274:CY282" si="33">AA274</f>
        <v>44.97</v>
      </c>
      <c r="CZ274">
        <f t="shared" ref="CZ274:CZ282" si="34">AE274</f>
        <v>44.97</v>
      </c>
      <c r="DA274">
        <f t="shared" ref="DA274:DA282" si="35">AI274</f>
        <v>1</v>
      </c>
      <c r="DB274">
        <v>0</v>
      </c>
    </row>
    <row r="275" spans="1:106">
      <c r="A275">
        <f>ROW(Source!A284)</f>
        <v>284</v>
      </c>
      <c r="B275">
        <v>38216760</v>
      </c>
      <c r="C275">
        <v>38221339</v>
      </c>
      <c r="D275">
        <v>36801775</v>
      </c>
      <c r="E275">
        <v>1</v>
      </c>
      <c r="F275">
        <v>1</v>
      </c>
      <c r="G275">
        <v>1</v>
      </c>
      <c r="H275">
        <v>3</v>
      </c>
      <c r="I275" t="s">
        <v>316</v>
      </c>
      <c r="J275" t="s">
        <v>317</v>
      </c>
      <c r="K275" t="s">
        <v>318</v>
      </c>
      <c r="L275">
        <v>1346</v>
      </c>
      <c r="N275">
        <v>1009</v>
      </c>
      <c r="O275" t="s">
        <v>294</v>
      </c>
      <c r="P275" t="s">
        <v>294</v>
      </c>
      <c r="Q275">
        <v>1</v>
      </c>
      <c r="W275">
        <v>0</v>
      </c>
      <c r="X275">
        <v>56922527</v>
      </c>
      <c r="Y275">
        <v>0.05</v>
      </c>
      <c r="AA275">
        <v>11.5</v>
      </c>
      <c r="AB275">
        <v>0</v>
      </c>
      <c r="AC275">
        <v>0</v>
      </c>
      <c r="AD275">
        <v>0</v>
      </c>
      <c r="AE275">
        <v>11.5</v>
      </c>
      <c r="AF275">
        <v>0</v>
      </c>
      <c r="AG275">
        <v>0</v>
      </c>
      <c r="AH275">
        <v>0</v>
      </c>
      <c r="AI275">
        <v>1</v>
      </c>
      <c r="AJ275">
        <v>1</v>
      </c>
      <c r="AK275">
        <v>1</v>
      </c>
      <c r="AL275">
        <v>1</v>
      </c>
      <c r="AN275">
        <v>0</v>
      </c>
      <c r="AO275">
        <v>1</v>
      </c>
      <c r="AP275">
        <v>0</v>
      </c>
      <c r="AQ275">
        <v>0</v>
      </c>
      <c r="AR275">
        <v>0</v>
      </c>
      <c r="AS275" t="s">
        <v>3</v>
      </c>
      <c r="AT275">
        <v>0.05</v>
      </c>
      <c r="AU275" t="s">
        <v>3</v>
      </c>
      <c r="AV275">
        <v>0</v>
      </c>
      <c r="AW275">
        <v>2</v>
      </c>
      <c r="AX275">
        <v>38221360</v>
      </c>
      <c r="AY275">
        <v>1</v>
      </c>
      <c r="AZ275">
        <v>0</v>
      </c>
      <c r="BA275">
        <v>275</v>
      </c>
      <c r="BB275">
        <v>0</v>
      </c>
      <c r="BC275">
        <v>0</v>
      </c>
      <c r="BD275">
        <v>0</v>
      </c>
      <c r="BE275">
        <v>0</v>
      </c>
      <c r="BF275">
        <v>0</v>
      </c>
      <c r="BG275">
        <v>0</v>
      </c>
      <c r="BH275">
        <v>0</v>
      </c>
      <c r="BI275">
        <v>0</v>
      </c>
      <c r="BJ275">
        <v>0</v>
      </c>
      <c r="BK275">
        <v>0</v>
      </c>
      <c r="BL275">
        <v>0</v>
      </c>
      <c r="BM275">
        <v>0</v>
      </c>
      <c r="BN275">
        <v>0</v>
      </c>
      <c r="BO275">
        <v>0</v>
      </c>
      <c r="BP275">
        <v>0</v>
      </c>
      <c r="BQ275">
        <v>0</v>
      </c>
      <c r="BR275">
        <v>0</v>
      </c>
      <c r="BS275">
        <v>0</v>
      </c>
      <c r="BT275">
        <v>0</v>
      </c>
      <c r="BU275">
        <v>0</v>
      </c>
      <c r="BV275">
        <v>0</v>
      </c>
      <c r="BW275">
        <v>0</v>
      </c>
      <c r="CX275">
        <f>Y275*Source!I284</f>
        <v>1.5E-3</v>
      </c>
      <c r="CY275">
        <f t="shared" si="33"/>
        <v>11.5</v>
      </c>
      <c r="CZ275">
        <f t="shared" si="34"/>
        <v>11.5</v>
      </c>
      <c r="DA275">
        <f t="shared" si="35"/>
        <v>1</v>
      </c>
      <c r="DB275">
        <v>0</v>
      </c>
    </row>
    <row r="276" spans="1:106">
      <c r="A276">
        <f>ROW(Source!A284)</f>
        <v>284</v>
      </c>
      <c r="B276">
        <v>38216760</v>
      </c>
      <c r="C276">
        <v>38221339</v>
      </c>
      <c r="D276">
        <v>36802094</v>
      </c>
      <c r="E276">
        <v>1</v>
      </c>
      <c r="F276">
        <v>1</v>
      </c>
      <c r="G276">
        <v>1</v>
      </c>
      <c r="H276">
        <v>3</v>
      </c>
      <c r="I276" t="s">
        <v>319</v>
      </c>
      <c r="J276" t="s">
        <v>320</v>
      </c>
      <c r="K276" t="s">
        <v>321</v>
      </c>
      <c r="L276">
        <v>1346</v>
      </c>
      <c r="N276">
        <v>1009</v>
      </c>
      <c r="O276" t="s">
        <v>294</v>
      </c>
      <c r="P276" t="s">
        <v>294</v>
      </c>
      <c r="Q276">
        <v>1</v>
      </c>
      <c r="W276">
        <v>0</v>
      </c>
      <c r="X276">
        <v>-1088866022</v>
      </c>
      <c r="Y276">
        <v>0.4</v>
      </c>
      <c r="AA276">
        <v>30.4</v>
      </c>
      <c r="AB276">
        <v>0</v>
      </c>
      <c r="AC276">
        <v>0</v>
      </c>
      <c r="AD276">
        <v>0</v>
      </c>
      <c r="AE276">
        <v>30.4</v>
      </c>
      <c r="AF276">
        <v>0</v>
      </c>
      <c r="AG276">
        <v>0</v>
      </c>
      <c r="AH276">
        <v>0</v>
      </c>
      <c r="AI276">
        <v>1</v>
      </c>
      <c r="AJ276">
        <v>1</v>
      </c>
      <c r="AK276">
        <v>1</v>
      </c>
      <c r="AL276">
        <v>1</v>
      </c>
      <c r="AN276">
        <v>0</v>
      </c>
      <c r="AO276">
        <v>1</v>
      </c>
      <c r="AP276">
        <v>0</v>
      </c>
      <c r="AQ276">
        <v>0</v>
      </c>
      <c r="AR276">
        <v>0</v>
      </c>
      <c r="AS276" t="s">
        <v>3</v>
      </c>
      <c r="AT276">
        <v>0.4</v>
      </c>
      <c r="AU276" t="s">
        <v>3</v>
      </c>
      <c r="AV276">
        <v>0</v>
      </c>
      <c r="AW276">
        <v>2</v>
      </c>
      <c r="AX276">
        <v>38221361</v>
      </c>
      <c r="AY276">
        <v>1</v>
      </c>
      <c r="AZ276">
        <v>0</v>
      </c>
      <c r="BA276">
        <v>276</v>
      </c>
      <c r="BB276">
        <v>0</v>
      </c>
      <c r="BC276">
        <v>0</v>
      </c>
      <c r="BD276">
        <v>0</v>
      </c>
      <c r="BE276">
        <v>0</v>
      </c>
      <c r="BF276">
        <v>0</v>
      </c>
      <c r="BG276">
        <v>0</v>
      </c>
      <c r="BH276">
        <v>0</v>
      </c>
      <c r="BI276">
        <v>0</v>
      </c>
      <c r="BJ276">
        <v>0</v>
      </c>
      <c r="BK276">
        <v>0</v>
      </c>
      <c r="BL276">
        <v>0</v>
      </c>
      <c r="BM276">
        <v>0</v>
      </c>
      <c r="BN276">
        <v>0</v>
      </c>
      <c r="BO276">
        <v>0</v>
      </c>
      <c r="BP276">
        <v>0</v>
      </c>
      <c r="BQ276">
        <v>0</v>
      </c>
      <c r="BR276">
        <v>0</v>
      </c>
      <c r="BS276">
        <v>0</v>
      </c>
      <c r="BT276">
        <v>0</v>
      </c>
      <c r="BU276">
        <v>0</v>
      </c>
      <c r="BV276">
        <v>0</v>
      </c>
      <c r="BW276">
        <v>0</v>
      </c>
      <c r="CX276">
        <f>Y276*Source!I284</f>
        <v>1.2E-2</v>
      </c>
      <c r="CY276">
        <f t="shared" si="33"/>
        <v>30.4</v>
      </c>
      <c r="CZ276">
        <f t="shared" si="34"/>
        <v>30.4</v>
      </c>
      <c r="DA276">
        <f t="shared" si="35"/>
        <v>1</v>
      </c>
      <c r="DB276">
        <v>0</v>
      </c>
    </row>
    <row r="277" spans="1:106">
      <c r="A277">
        <f>ROW(Source!A284)</f>
        <v>284</v>
      </c>
      <c r="B277">
        <v>38216760</v>
      </c>
      <c r="C277">
        <v>38221339</v>
      </c>
      <c r="D277">
        <v>36802106</v>
      </c>
      <c r="E277">
        <v>1</v>
      </c>
      <c r="F277">
        <v>1</v>
      </c>
      <c r="G277">
        <v>1</v>
      </c>
      <c r="H277">
        <v>3</v>
      </c>
      <c r="I277" t="s">
        <v>288</v>
      </c>
      <c r="J277" t="s">
        <v>289</v>
      </c>
      <c r="K277" t="s">
        <v>290</v>
      </c>
      <c r="L277">
        <v>1308</v>
      </c>
      <c r="N277">
        <v>1003</v>
      </c>
      <c r="O277" t="s">
        <v>20</v>
      </c>
      <c r="P277" t="s">
        <v>20</v>
      </c>
      <c r="Q277">
        <v>100</v>
      </c>
      <c r="W277">
        <v>0</v>
      </c>
      <c r="X277">
        <v>568244124</v>
      </c>
      <c r="Y277">
        <v>0.1</v>
      </c>
      <c r="AA277">
        <v>120</v>
      </c>
      <c r="AB277">
        <v>0</v>
      </c>
      <c r="AC277">
        <v>0</v>
      </c>
      <c r="AD277">
        <v>0</v>
      </c>
      <c r="AE277">
        <v>120</v>
      </c>
      <c r="AF277">
        <v>0</v>
      </c>
      <c r="AG277">
        <v>0</v>
      </c>
      <c r="AH277">
        <v>0</v>
      </c>
      <c r="AI277">
        <v>1</v>
      </c>
      <c r="AJ277">
        <v>1</v>
      </c>
      <c r="AK277">
        <v>1</v>
      </c>
      <c r="AL277">
        <v>1</v>
      </c>
      <c r="AN277">
        <v>0</v>
      </c>
      <c r="AO277">
        <v>1</v>
      </c>
      <c r="AP277">
        <v>0</v>
      </c>
      <c r="AQ277">
        <v>0</v>
      </c>
      <c r="AR277">
        <v>0</v>
      </c>
      <c r="AS277" t="s">
        <v>3</v>
      </c>
      <c r="AT277">
        <v>0.1</v>
      </c>
      <c r="AU277" t="s">
        <v>3</v>
      </c>
      <c r="AV277">
        <v>0</v>
      </c>
      <c r="AW277">
        <v>2</v>
      </c>
      <c r="AX277">
        <v>38221362</v>
      </c>
      <c r="AY277">
        <v>1</v>
      </c>
      <c r="AZ277">
        <v>0</v>
      </c>
      <c r="BA277">
        <v>277</v>
      </c>
      <c r="BB277">
        <v>0</v>
      </c>
      <c r="BC277">
        <v>0</v>
      </c>
      <c r="BD277">
        <v>0</v>
      </c>
      <c r="BE277">
        <v>0</v>
      </c>
      <c r="BF277">
        <v>0</v>
      </c>
      <c r="BG277">
        <v>0</v>
      </c>
      <c r="BH277">
        <v>0</v>
      </c>
      <c r="BI277">
        <v>0</v>
      </c>
      <c r="BJ277">
        <v>0</v>
      </c>
      <c r="BK277">
        <v>0</v>
      </c>
      <c r="BL277">
        <v>0</v>
      </c>
      <c r="BM277">
        <v>0</v>
      </c>
      <c r="BN277">
        <v>0</v>
      </c>
      <c r="BO277">
        <v>0</v>
      </c>
      <c r="BP277">
        <v>0</v>
      </c>
      <c r="BQ277">
        <v>0</v>
      </c>
      <c r="BR277">
        <v>0</v>
      </c>
      <c r="BS277">
        <v>0</v>
      </c>
      <c r="BT277">
        <v>0</v>
      </c>
      <c r="BU277">
        <v>0</v>
      </c>
      <c r="BV277">
        <v>0</v>
      </c>
      <c r="BW277">
        <v>0</v>
      </c>
      <c r="CX277">
        <f>Y277*Source!I284</f>
        <v>3.0000000000000001E-3</v>
      </c>
      <c r="CY277">
        <f t="shared" si="33"/>
        <v>120</v>
      </c>
      <c r="CZ277">
        <f t="shared" si="34"/>
        <v>120</v>
      </c>
      <c r="DA277">
        <f t="shared" si="35"/>
        <v>1</v>
      </c>
      <c r="DB277">
        <v>0</v>
      </c>
    </row>
    <row r="278" spans="1:106">
      <c r="A278">
        <f>ROW(Source!A284)</f>
        <v>284</v>
      </c>
      <c r="B278">
        <v>38216760</v>
      </c>
      <c r="C278">
        <v>38221339</v>
      </c>
      <c r="D278">
        <v>36804448</v>
      </c>
      <c r="E278">
        <v>1</v>
      </c>
      <c r="F278">
        <v>1</v>
      </c>
      <c r="G278">
        <v>1</v>
      </c>
      <c r="H278">
        <v>3</v>
      </c>
      <c r="I278" t="s">
        <v>322</v>
      </c>
      <c r="J278" t="s">
        <v>323</v>
      </c>
      <c r="K278" t="s">
        <v>324</v>
      </c>
      <c r="L278">
        <v>1346</v>
      </c>
      <c r="N278">
        <v>1009</v>
      </c>
      <c r="O278" t="s">
        <v>294</v>
      </c>
      <c r="P278" t="s">
        <v>294</v>
      </c>
      <c r="Q278">
        <v>1</v>
      </c>
      <c r="W278">
        <v>0</v>
      </c>
      <c r="X278">
        <v>103900845</v>
      </c>
      <c r="Y278">
        <v>1.24</v>
      </c>
      <c r="AA278">
        <v>9.0399999999999991</v>
      </c>
      <c r="AB278">
        <v>0</v>
      </c>
      <c r="AC278">
        <v>0</v>
      </c>
      <c r="AD278">
        <v>0</v>
      </c>
      <c r="AE278">
        <v>9.0399999999999991</v>
      </c>
      <c r="AF278">
        <v>0</v>
      </c>
      <c r="AG278">
        <v>0</v>
      </c>
      <c r="AH278">
        <v>0</v>
      </c>
      <c r="AI278">
        <v>1</v>
      </c>
      <c r="AJ278">
        <v>1</v>
      </c>
      <c r="AK278">
        <v>1</v>
      </c>
      <c r="AL278">
        <v>1</v>
      </c>
      <c r="AN278">
        <v>0</v>
      </c>
      <c r="AO278">
        <v>1</v>
      </c>
      <c r="AP278">
        <v>0</v>
      </c>
      <c r="AQ278">
        <v>0</v>
      </c>
      <c r="AR278">
        <v>0</v>
      </c>
      <c r="AS278" t="s">
        <v>3</v>
      </c>
      <c r="AT278">
        <v>1.24</v>
      </c>
      <c r="AU278" t="s">
        <v>3</v>
      </c>
      <c r="AV278">
        <v>0</v>
      </c>
      <c r="AW278">
        <v>2</v>
      </c>
      <c r="AX278">
        <v>38221363</v>
      </c>
      <c r="AY278">
        <v>1</v>
      </c>
      <c r="AZ278">
        <v>0</v>
      </c>
      <c r="BA278">
        <v>278</v>
      </c>
      <c r="BB278">
        <v>0</v>
      </c>
      <c r="BC278">
        <v>0</v>
      </c>
      <c r="BD278">
        <v>0</v>
      </c>
      <c r="BE278">
        <v>0</v>
      </c>
      <c r="BF278">
        <v>0</v>
      </c>
      <c r="BG278">
        <v>0</v>
      </c>
      <c r="BH278">
        <v>0</v>
      </c>
      <c r="BI278">
        <v>0</v>
      </c>
      <c r="BJ278">
        <v>0</v>
      </c>
      <c r="BK278">
        <v>0</v>
      </c>
      <c r="BL278">
        <v>0</v>
      </c>
      <c r="BM278">
        <v>0</v>
      </c>
      <c r="BN278">
        <v>0</v>
      </c>
      <c r="BO278">
        <v>0</v>
      </c>
      <c r="BP278">
        <v>0</v>
      </c>
      <c r="BQ278">
        <v>0</v>
      </c>
      <c r="BR278">
        <v>0</v>
      </c>
      <c r="BS278">
        <v>0</v>
      </c>
      <c r="BT278">
        <v>0</v>
      </c>
      <c r="BU278">
        <v>0</v>
      </c>
      <c r="BV278">
        <v>0</v>
      </c>
      <c r="BW278">
        <v>0</v>
      </c>
      <c r="CX278">
        <f>Y278*Source!I284</f>
        <v>3.7199999999999997E-2</v>
      </c>
      <c r="CY278">
        <f t="shared" si="33"/>
        <v>9.0399999999999991</v>
      </c>
      <c r="CZ278">
        <f t="shared" si="34"/>
        <v>9.0399999999999991</v>
      </c>
      <c r="DA278">
        <f t="shared" si="35"/>
        <v>1</v>
      </c>
      <c r="DB278">
        <v>0</v>
      </c>
    </row>
    <row r="279" spans="1:106">
      <c r="A279">
        <f>ROW(Source!A284)</f>
        <v>284</v>
      </c>
      <c r="B279">
        <v>38216760</v>
      </c>
      <c r="C279">
        <v>38221339</v>
      </c>
      <c r="D279">
        <v>36805500</v>
      </c>
      <c r="E279">
        <v>1</v>
      </c>
      <c r="F279">
        <v>1</v>
      </c>
      <c r="G279">
        <v>1</v>
      </c>
      <c r="H279">
        <v>3</v>
      </c>
      <c r="I279" t="s">
        <v>325</v>
      </c>
      <c r="J279" t="s">
        <v>326</v>
      </c>
      <c r="K279" t="s">
        <v>327</v>
      </c>
      <c r="L279">
        <v>1346</v>
      </c>
      <c r="N279">
        <v>1009</v>
      </c>
      <c r="O279" t="s">
        <v>294</v>
      </c>
      <c r="P279" t="s">
        <v>294</v>
      </c>
      <c r="Q279">
        <v>1</v>
      </c>
      <c r="W279">
        <v>0</v>
      </c>
      <c r="X279">
        <v>-856710481</v>
      </c>
      <c r="Y279">
        <v>0.02</v>
      </c>
      <c r="AA279">
        <v>133.05000000000001</v>
      </c>
      <c r="AB279">
        <v>0</v>
      </c>
      <c r="AC279">
        <v>0</v>
      </c>
      <c r="AD279">
        <v>0</v>
      </c>
      <c r="AE279">
        <v>133.05000000000001</v>
      </c>
      <c r="AF279">
        <v>0</v>
      </c>
      <c r="AG279">
        <v>0</v>
      </c>
      <c r="AH279">
        <v>0</v>
      </c>
      <c r="AI279">
        <v>1</v>
      </c>
      <c r="AJ279">
        <v>1</v>
      </c>
      <c r="AK279">
        <v>1</v>
      </c>
      <c r="AL279">
        <v>1</v>
      </c>
      <c r="AN279">
        <v>0</v>
      </c>
      <c r="AO279">
        <v>1</v>
      </c>
      <c r="AP279">
        <v>0</v>
      </c>
      <c r="AQ279">
        <v>0</v>
      </c>
      <c r="AR279">
        <v>0</v>
      </c>
      <c r="AS279" t="s">
        <v>3</v>
      </c>
      <c r="AT279">
        <v>0.02</v>
      </c>
      <c r="AU279" t="s">
        <v>3</v>
      </c>
      <c r="AV279">
        <v>0</v>
      </c>
      <c r="AW279">
        <v>2</v>
      </c>
      <c r="AX279">
        <v>38221364</v>
      </c>
      <c r="AY279">
        <v>1</v>
      </c>
      <c r="AZ279">
        <v>0</v>
      </c>
      <c r="BA279">
        <v>279</v>
      </c>
      <c r="BB279">
        <v>0</v>
      </c>
      <c r="BC279">
        <v>0</v>
      </c>
      <c r="BD279">
        <v>0</v>
      </c>
      <c r="BE279">
        <v>0</v>
      </c>
      <c r="BF279">
        <v>0</v>
      </c>
      <c r="BG279">
        <v>0</v>
      </c>
      <c r="BH279">
        <v>0</v>
      </c>
      <c r="BI279">
        <v>0</v>
      </c>
      <c r="BJ279">
        <v>0</v>
      </c>
      <c r="BK279">
        <v>0</v>
      </c>
      <c r="BL279">
        <v>0</v>
      </c>
      <c r="BM279">
        <v>0</v>
      </c>
      <c r="BN279">
        <v>0</v>
      </c>
      <c r="BO279">
        <v>0</v>
      </c>
      <c r="BP279">
        <v>0</v>
      </c>
      <c r="BQ279">
        <v>0</v>
      </c>
      <c r="BR279">
        <v>0</v>
      </c>
      <c r="BS279">
        <v>0</v>
      </c>
      <c r="BT279">
        <v>0</v>
      </c>
      <c r="BU279">
        <v>0</v>
      </c>
      <c r="BV279">
        <v>0</v>
      </c>
      <c r="BW279">
        <v>0</v>
      </c>
      <c r="CX279">
        <f>Y279*Source!I284</f>
        <v>5.9999999999999995E-4</v>
      </c>
      <c r="CY279">
        <f t="shared" si="33"/>
        <v>133.05000000000001</v>
      </c>
      <c r="CZ279">
        <f t="shared" si="34"/>
        <v>133.05000000000001</v>
      </c>
      <c r="DA279">
        <f t="shared" si="35"/>
        <v>1</v>
      </c>
      <c r="DB279">
        <v>0</v>
      </c>
    </row>
    <row r="280" spans="1:106">
      <c r="A280">
        <f>ROW(Source!A284)</f>
        <v>284</v>
      </c>
      <c r="B280">
        <v>38216760</v>
      </c>
      <c r="C280">
        <v>38221339</v>
      </c>
      <c r="D280">
        <v>36838473</v>
      </c>
      <c r="E280">
        <v>1</v>
      </c>
      <c r="F280">
        <v>1</v>
      </c>
      <c r="G280">
        <v>1</v>
      </c>
      <c r="H280">
        <v>3</v>
      </c>
      <c r="I280" t="s">
        <v>357</v>
      </c>
      <c r="J280" t="s">
        <v>358</v>
      </c>
      <c r="K280" t="s">
        <v>359</v>
      </c>
      <c r="L280">
        <v>1348</v>
      </c>
      <c r="N280">
        <v>1009</v>
      </c>
      <c r="O280" t="s">
        <v>150</v>
      </c>
      <c r="P280" t="s">
        <v>150</v>
      </c>
      <c r="Q280">
        <v>1000</v>
      </c>
      <c r="W280">
        <v>0</v>
      </c>
      <c r="X280">
        <v>-738198144</v>
      </c>
      <c r="Y280">
        <v>2.0000000000000001E-4</v>
      </c>
      <c r="AA280">
        <v>70200</v>
      </c>
      <c r="AB280">
        <v>0</v>
      </c>
      <c r="AC280">
        <v>0</v>
      </c>
      <c r="AD280">
        <v>0</v>
      </c>
      <c r="AE280">
        <v>70200</v>
      </c>
      <c r="AF280">
        <v>0</v>
      </c>
      <c r="AG280">
        <v>0</v>
      </c>
      <c r="AH280">
        <v>0</v>
      </c>
      <c r="AI280">
        <v>1</v>
      </c>
      <c r="AJ280">
        <v>1</v>
      </c>
      <c r="AK280">
        <v>1</v>
      </c>
      <c r="AL280">
        <v>1</v>
      </c>
      <c r="AN280">
        <v>0</v>
      </c>
      <c r="AO280">
        <v>1</v>
      </c>
      <c r="AP280">
        <v>0</v>
      </c>
      <c r="AQ280">
        <v>0</v>
      </c>
      <c r="AR280">
        <v>0</v>
      </c>
      <c r="AS280" t="s">
        <v>3</v>
      </c>
      <c r="AT280">
        <v>2.0000000000000001E-4</v>
      </c>
      <c r="AU280" t="s">
        <v>3</v>
      </c>
      <c r="AV280">
        <v>0</v>
      </c>
      <c r="AW280">
        <v>2</v>
      </c>
      <c r="AX280">
        <v>38221365</v>
      </c>
      <c r="AY280">
        <v>1</v>
      </c>
      <c r="AZ280">
        <v>0</v>
      </c>
      <c r="BA280">
        <v>280</v>
      </c>
      <c r="BB280">
        <v>0</v>
      </c>
      <c r="BC280">
        <v>0</v>
      </c>
      <c r="BD280">
        <v>0</v>
      </c>
      <c r="BE280">
        <v>0</v>
      </c>
      <c r="BF280">
        <v>0</v>
      </c>
      <c r="BG280">
        <v>0</v>
      </c>
      <c r="BH280">
        <v>0</v>
      </c>
      <c r="BI280">
        <v>0</v>
      </c>
      <c r="BJ280">
        <v>0</v>
      </c>
      <c r="BK280">
        <v>0</v>
      </c>
      <c r="BL280">
        <v>0</v>
      </c>
      <c r="BM280">
        <v>0</v>
      </c>
      <c r="BN280">
        <v>0</v>
      </c>
      <c r="BO280">
        <v>0</v>
      </c>
      <c r="BP280">
        <v>0</v>
      </c>
      <c r="BQ280">
        <v>0</v>
      </c>
      <c r="BR280">
        <v>0</v>
      </c>
      <c r="BS280">
        <v>0</v>
      </c>
      <c r="BT280">
        <v>0</v>
      </c>
      <c r="BU280">
        <v>0</v>
      </c>
      <c r="BV280">
        <v>0</v>
      </c>
      <c r="BW280">
        <v>0</v>
      </c>
      <c r="CX280">
        <f>Y280*Source!I284</f>
        <v>6.0000000000000002E-6</v>
      </c>
      <c r="CY280">
        <f t="shared" si="33"/>
        <v>70200</v>
      </c>
      <c r="CZ280">
        <f t="shared" si="34"/>
        <v>70200</v>
      </c>
      <c r="DA280">
        <f t="shared" si="35"/>
        <v>1</v>
      </c>
      <c r="DB280">
        <v>0</v>
      </c>
    </row>
    <row r="281" spans="1:106">
      <c r="A281">
        <f>ROW(Source!A284)</f>
        <v>284</v>
      </c>
      <c r="B281">
        <v>38216760</v>
      </c>
      <c r="C281">
        <v>38221339</v>
      </c>
      <c r="D281">
        <v>36870813</v>
      </c>
      <c r="E281">
        <v>1</v>
      </c>
      <c r="F281">
        <v>1</v>
      </c>
      <c r="G281">
        <v>1</v>
      </c>
      <c r="H281">
        <v>3</v>
      </c>
      <c r="I281" t="s">
        <v>360</v>
      </c>
      <c r="J281" t="s">
        <v>361</v>
      </c>
      <c r="K281" t="s">
        <v>362</v>
      </c>
      <c r="L281">
        <v>1355</v>
      </c>
      <c r="N281">
        <v>1010</v>
      </c>
      <c r="O281" t="s">
        <v>129</v>
      </c>
      <c r="P281" t="s">
        <v>129</v>
      </c>
      <c r="Q281">
        <v>100</v>
      </c>
      <c r="W281">
        <v>0</v>
      </c>
      <c r="X281">
        <v>877733957</v>
      </c>
      <c r="Y281">
        <v>1.02</v>
      </c>
      <c r="AA281">
        <v>63</v>
      </c>
      <c r="AB281">
        <v>0</v>
      </c>
      <c r="AC281">
        <v>0</v>
      </c>
      <c r="AD281">
        <v>0</v>
      </c>
      <c r="AE281">
        <v>63</v>
      </c>
      <c r="AF281">
        <v>0</v>
      </c>
      <c r="AG281">
        <v>0</v>
      </c>
      <c r="AH281">
        <v>0</v>
      </c>
      <c r="AI281">
        <v>1</v>
      </c>
      <c r="AJ281">
        <v>1</v>
      </c>
      <c r="AK281">
        <v>1</v>
      </c>
      <c r="AL281">
        <v>1</v>
      </c>
      <c r="AN281">
        <v>0</v>
      </c>
      <c r="AO281">
        <v>1</v>
      </c>
      <c r="AP281">
        <v>0</v>
      </c>
      <c r="AQ281">
        <v>0</v>
      </c>
      <c r="AR281">
        <v>0</v>
      </c>
      <c r="AS281" t="s">
        <v>3</v>
      </c>
      <c r="AT281">
        <v>1.02</v>
      </c>
      <c r="AU281" t="s">
        <v>3</v>
      </c>
      <c r="AV281">
        <v>0</v>
      </c>
      <c r="AW281">
        <v>2</v>
      </c>
      <c r="AX281">
        <v>38221366</v>
      </c>
      <c r="AY281">
        <v>1</v>
      </c>
      <c r="AZ281">
        <v>0</v>
      </c>
      <c r="BA281">
        <v>281</v>
      </c>
      <c r="BB281">
        <v>0</v>
      </c>
      <c r="BC281">
        <v>0</v>
      </c>
      <c r="BD281">
        <v>0</v>
      </c>
      <c r="BE281">
        <v>0</v>
      </c>
      <c r="BF281">
        <v>0</v>
      </c>
      <c r="BG281">
        <v>0</v>
      </c>
      <c r="BH281">
        <v>0</v>
      </c>
      <c r="BI281">
        <v>0</v>
      </c>
      <c r="BJ281">
        <v>0</v>
      </c>
      <c r="BK281">
        <v>0</v>
      </c>
      <c r="BL281">
        <v>0</v>
      </c>
      <c r="BM281">
        <v>0</v>
      </c>
      <c r="BN281">
        <v>0</v>
      </c>
      <c r="BO281">
        <v>0</v>
      </c>
      <c r="BP281">
        <v>0</v>
      </c>
      <c r="BQ281">
        <v>0</v>
      </c>
      <c r="BR281">
        <v>0</v>
      </c>
      <c r="BS281">
        <v>0</v>
      </c>
      <c r="BT281">
        <v>0</v>
      </c>
      <c r="BU281">
        <v>0</v>
      </c>
      <c r="BV281">
        <v>0</v>
      </c>
      <c r="BW281">
        <v>0</v>
      </c>
      <c r="CX281">
        <f>Y281*Source!I284</f>
        <v>3.0599999999999999E-2</v>
      </c>
      <c r="CY281">
        <f t="shared" si="33"/>
        <v>63</v>
      </c>
      <c r="CZ281">
        <f t="shared" si="34"/>
        <v>63</v>
      </c>
      <c r="DA281">
        <f t="shared" si="35"/>
        <v>1</v>
      </c>
      <c r="DB281">
        <v>0</v>
      </c>
    </row>
    <row r="282" spans="1:106">
      <c r="A282">
        <f>ROW(Source!A284)</f>
        <v>284</v>
      </c>
      <c r="B282">
        <v>38216760</v>
      </c>
      <c r="C282">
        <v>38221339</v>
      </c>
      <c r="D282">
        <v>36799065</v>
      </c>
      <c r="E282">
        <v>17</v>
      </c>
      <c r="F282">
        <v>1</v>
      </c>
      <c r="G282">
        <v>1</v>
      </c>
      <c r="H282">
        <v>3</v>
      </c>
      <c r="I282" t="s">
        <v>308</v>
      </c>
      <c r="J282" t="s">
        <v>3</v>
      </c>
      <c r="K282" t="s">
        <v>309</v>
      </c>
      <c r="L282">
        <v>1374</v>
      </c>
      <c r="N282">
        <v>1013</v>
      </c>
      <c r="O282" t="s">
        <v>310</v>
      </c>
      <c r="P282" t="s">
        <v>310</v>
      </c>
      <c r="Q282">
        <v>1</v>
      </c>
      <c r="W282">
        <v>0</v>
      </c>
      <c r="X282">
        <v>-1731369543</v>
      </c>
      <c r="Y282">
        <v>6.88</v>
      </c>
      <c r="AA282">
        <v>1</v>
      </c>
      <c r="AB282">
        <v>0</v>
      </c>
      <c r="AC282">
        <v>0</v>
      </c>
      <c r="AD282">
        <v>0</v>
      </c>
      <c r="AE282">
        <v>1</v>
      </c>
      <c r="AF282">
        <v>0</v>
      </c>
      <c r="AG282">
        <v>0</v>
      </c>
      <c r="AH282">
        <v>0</v>
      </c>
      <c r="AI282">
        <v>1</v>
      </c>
      <c r="AJ282">
        <v>1</v>
      </c>
      <c r="AK282">
        <v>1</v>
      </c>
      <c r="AL282">
        <v>1</v>
      </c>
      <c r="AN282">
        <v>0</v>
      </c>
      <c r="AO282">
        <v>1</v>
      </c>
      <c r="AP282">
        <v>0</v>
      </c>
      <c r="AQ282">
        <v>0</v>
      </c>
      <c r="AR282">
        <v>0</v>
      </c>
      <c r="AS282" t="s">
        <v>3</v>
      </c>
      <c r="AT282">
        <v>6.88</v>
      </c>
      <c r="AU282" t="s">
        <v>3</v>
      </c>
      <c r="AV282">
        <v>0</v>
      </c>
      <c r="AW282">
        <v>2</v>
      </c>
      <c r="AX282">
        <v>38221367</v>
      </c>
      <c r="AY282">
        <v>1</v>
      </c>
      <c r="AZ282">
        <v>0</v>
      </c>
      <c r="BA282">
        <v>282</v>
      </c>
      <c r="BB282">
        <v>0</v>
      </c>
      <c r="BC282">
        <v>0</v>
      </c>
      <c r="BD282">
        <v>0</v>
      </c>
      <c r="BE282">
        <v>0</v>
      </c>
      <c r="BF282">
        <v>0</v>
      </c>
      <c r="BG282">
        <v>0</v>
      </c>
      <c r="BH282">
        <v>0</v>
      </c>
      <c r="BI282">
        <v>0</v>
      </c>
      <c r="BJ282">
        <v>0</v>
      </c>
      <c r="BK282">
        <v>0</v>
      </c>
      <c r="BL282">
        <v>0</v>
      </c>
      <c r="BM282">
        <v>0</v>
      </c>
      <c r="BN282">
        <v>0</v>
      </c>
      <c r="BO282">
        <v>0</v>
      </c>
      <c r="BP282">
        <v>0</v>
      </c>
      <c r="BQ282">
        <v>0</v>
      </c>
      <c r="BR282">
        <v>0</v>
      </c>
      <c r="BS282">
        <v>0</v>
      </c>
      <c r="BT282">
        <v>0</v>
      </c>
      <c r="BU282">
        <v>0</v>
      </c>
      <c r="BV282">
        <v>0</v>
      </c>
      <c r="BW282">
        <v>0</v>
      </c>
      <c r="CX282">
        <f>Y282*Source!I284</f>
        <v>0.2064</v>
      </c>
      <c r="CY282">
        <f t="shared" si="33"/>
        <v>1</v>
      </c>
      <c r="CZ282">
        <f t="shared" si="34"/>
        <v>1</v>
      </c>
      <c r="DA282">
        <f t="shared" si="35"/>
        <v>1</v>
      </c>
      <c r="DB282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R282"/>
  <sheetViews>
    <sheetView workbookViewId="0"/>
  </sheetViews>
  <sheetFormatPr defaultColWidth="9.140625" defaultRowHeight="12.75"/>
  <cols>
    <col min="1" max="256" width="9.140625" customWidth="1"/>
  </cols>
  <sheetData>
    <row r="1" spans="1:44">
      <c r="A1">
        <f>ROW(Source!A32)</f>
        <v>32</v>
      </c>
      <c r="B1">
        <v>38220472</v>
      </c>
      <c r="C1">
        <v>38220459</v>
      </c>
      <c r="D1">
        <v>37064878</v>
      </c>
      <c r="E1">
        <v>1</v>
      </c>
      <c r="F1">
        <v>1</v>
      </c>
      <c r="G1">
        <v>1</v>
      </c>
      <c r="H1">
        <v>1</v>
      </c>
      <c r="I1" t="s">
        <v>273</v>
      </c>
      <c r="J1" t="s">
        <v>3</v>
      </c>
      <c r="K1" t="s">
        <v>274</v>
      </c>
      <c r="L1">
        <v>1191</v>
      </c>
      <c r="N1">
        <v>1013</v>
      </c>
      <c r="O1" t="s">
        <v>275</v>
      </c>
      <c r="P1" t="s">
        <v>275</v>
      </c>
      <c r="Q1">
        <v>1</v>
      </c>
      <c r="X1">
        <v>41.28</v>
      </c>
      <c r="Y1">
        <v>0</v>
      </c>
      <c r="Z1">
        <v>0</v>
      </c>
      <c r="AA1">
        <v>0</v>
      </c>
      <c r="AB1">
        <v>9.4</v>
      </c>
      <c r="AC1">
        <v>0</v>
      </c>
      <c r="AD1">
        <v>1</v>
      </c>
      <c r="AE1">
        <v>1</v>
      </c>
      <c r="AF1" t="s">
        <v>3</v>
      </c>
      <c r="AG1">
        <v>41.28</v>
      </c>
      <c r="AH1">
        <v>2</v>
      </c>
      <c r="AI1">
        <v>38220460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>
      <c r="A2">
        <f>ROW(Source!A32)</f>
        <v>32</v>
      </c>
      <c r="B2">
        <v>38220473</v>
      </c>
      <c r="C2">
        <v>38220459</v>
      </c>
      <c r="D2">
        <v>37064876</v>
      </c>
      <c r="E2">
        <v>1</v>
      </c>
      <c r="F2">
        <v>1</v>
      </c>
      <c r="G2">
        <v>1</v>
      </c>
      <c r="H2">
        <v>1</v>
      </c>
      <c r="I2" t="s">
        <v>276</v>
      </c>
      <c r="J2" t="s">
        <v>3</v>
      </c>
      <c r="K2" t="s">
        <v>277</v>
      </c>
      <c r="L2">
        <v>1191</v>
      </c>
      <c r="N2">
        <v>1013</v>
      </c>
      <c r="O2" t="s">
        <v>275</v>
      </c>
      <c r="P2" t="s">
        <v>275</v>
      </c>
      <c r="Q2">
        <v>1</v>
      </c>
      <c r="X2">
        <v>0.4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F2" t="s">
        <v>3</v>
      </c>
      <c r="AG2">
        <v>0.4</v>
      </c>
      <c r="AH2">
        <v>2</v>
      </c>
      <c r="AI2">
        <v>38220461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>
      <c r="A3">
        <f>ROW(Source!A32)</f>
        <v>32</v>
      </c>
      <c r="B3">
        <v>38220474</v>
      </c>
      <c r="C3">
        <v>38220459</v>
      </c>
      <c r="D3">
        <v>36882159</v>
      </c>
      <c r="E3">
        <v>1</v>
      </c>
      <c r="F3">
        <v>1</v>
      </c>
      <c r="G3">
        <v>1</v>
      </c>
      <c r="H3">
        <v>2</v>
      </c>
      <c r="I3" t="s">
        <v>278</v>
      </c>
      <c r="J3" t="s">
        <v>279</v>
      </c>
      <c r="K3" t="s">
        <v>280</v>
      </c>
      <c r="L3">
        <v>1368</v>
      </c>
      <c r="N3">
        <v>1011</v>
      </c>
      <c r="O3" t="s">
        <v>281</v>
      </c>
      <c r="P3" t="s">
        <v>281</v>
      </c>
      <c r="Q3">
        <v>1</v>
      </c>
      <c r="X3">
        <v>0.2</v>
      </c>
      <c r="Y3">
        <v>0</v>
      </c>
      <c r="Z3">
        <v>111.99</v>
      </c>
      <c r="AA3">
        <v>13.5</v>
      </c>
      <c r="AB3">
        <v>0</v>
      </c>
      <c r="AC3">
        <v>0</v>
      </c>
      <c r="AD3">
        <v>1</v>
      </c>
      <c r="AE3">
        <v>0</v>
      </c>
      <c r="AF3" t="s">
        <v>3</v>
      </c>
      <c r="AG3">
        <v>0.2</v>
      </c>
      <c r="AH3">
        <v>2</v>
      </c>
      <c r="AI3">
        <v>38220462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>
      <c r="A4">
        <f>ROW(Source!A32)</f>
        <v>32</v>
      </c>
      <c r="B4">
        <v>38220475</v>
      </c>
      <c r="C4">
        <v>38220459</v>
      </c>
      <c r="D4">
        <v>36883554</v>
      </c>
      <c r="E4">
        <v>1</v>
      </c>
      <c r="F4">
        <v>1</v>
      </c>
      <c r="G4">
        <v>1</v>
      </c>
      <c r="H4">
        <v>2</v>
      </c>
      <c r="I4" t="s">
        <v>282</v>
      </c>
      <c r="J4" t="s">
        <v>283</v>
      </c>
      <c r="K4" t="s">
        <v>284</v>
      </c>
      <c r="L4">
        <v>1368</v>
      </c>
      <c r="N4">
        <v>1011</v>
      </c>
      <c r="O4" t="s">
        <v>281</v>
      </c>
      <c r="P4" t="s">
        <v>281</v>
      </c>
      <c r="Q4">
        <v>1</v>
      </c>
      <c r="X4">
        <v>0.2</v>
      </c>
      <c r="Y4">
        <v>0</v>
      </c>
      <c r="Z4">
        <v>65.709999999999994</v>
      </c>
      <c r="AA4">
        <v>11.6</v>
      </c>
      <c r="AB4">
        <v>0</v>
      </c>
      <c r="AC4">
        <v>0</v>
      </c>
      <c r="AD4">
        <v>1</v>
      </c>
      <c r="AE4">
        <v>0</v>
      </c>
      <c r="AF4" t="s">
        <v>3</v>
      </c>
      <c r="AG4">
        <v>0.2</v>
      </c>
      <c r="AH4">
        <v>2</v>
      </c>
      <c r="AI4">
        <v>38220463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>
      <c r="A5">
        <f>ROW(Source!A32)</f>
        <v>32</v>
      </c>
      <c r="B5">
        <v>38220476</v>
      </c>
      <c r="C5">
        <v>38220459</v>
      </c>
      <c r="D5">
        <v>36883858</v>
      </c>
      <c r="E5">
        <v>1</v>
      </c>
      <c r="F5">
        <v>1</v>
      </c>
      <c r="G5">
        <v>1</v>
      </c>
      <c r="H5">
        <v>2</v>
      </c>
      <c r="I5" t="s">
        <v>285</v>
      </c>
      <c r="J5" t="s">
        <v>286</v>
      </c>
      <c r="K5" t="s">
        <v>287</v>
      </c>
      <c r="L5">
        <v>1368</v>
      </c>
      <c r="N5">
        <v>1011</v>
      </c>
      <c r="O5" t="s">
        <v>281</v>
      </c>
      <c r="P5" t="s">
        <v>281</v>
      </c>
      <c r="Q5">
        <v>1</v>
      </c>
      <c r="X5">
        <v>1.98</v>
      </c>
      <c r="Y5">
        <v>0</v>
      </c>
      <c r="Z5">
        <v>8.1</v>
      </c>
      <c r="AA5">
        <v>0</v>
      </c>
      <c r="AB5">
        <v>0</v>
      </c>
      <c r="AC5">
        <v>0</v>
      </c>
      <c r="AD5">
        <v>1</v>
      </c>
      <c r="AE5">
        <v>0</v>
      </c>
      <c r="AF5" t="s">
        <v>3</v>
      </c>
      <c r="AG5">
        <v>1.98</v>
      </c>
      <c r="AH5">
        <v>2</v>
      </c>
      <c r="AI5">
        <v>38220464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>
      <c r="A6">
        <f>ROW(Source!A32)</f>
        <v>32</v>
      </c>
      <c r="B6">
        <v>38220477</v>
      </c>
      <c r="C6">
        <v>38220459</v>
      </c>
      <c r="D6">
        <v>36802106</v>
      </c>
      <c r="E6">
        <v>1</v>
      </c>
      <c r="F6">
        <v>1</v>
      </c>
      <c r="G6">
        <v>1</v>
      </c>
      <c r="H6">
        <v>3</v>
      </c>
      <c r="I6" t="s">
        <v>288</v>
      </c>
      <c r="J6" t="s">
        <v>289</v>
      </c>
      <c r="K6" t="s">
        <v>290</v>
      </c>
      <c r="L6">
        <v>1308</v>
      </c>
      <c r="N6">
        <v>1003</v>
      </c>
      <c r="O6" t="s">
        <v>20</v>
      </c>
      <c r="P6" t="s">
        <v>20</v>
      </c>
      <c r="Q6">
        <v>100</v>
      </c>
      <c r="X6">
        <v>0.03</v>
      </c>
      <c r="Y6">
        <v>120</v>
      </c>
      <c r="Z6">
        <v>0</v>
      </c>
      <c r="AA6">
        <v>0</v>
      </c>
      <c r="AB6">
        <v>0</v>
      </c>
      <c r="AC6">
        <v>0</v>
      </c>
      <c r="AD6">
        <v>1</v>
      </c>
      <c r="AE6">
        <v>0</v>
      </c>
      <c r="AF6" t="s">
        <v>3</v>
      </c>
      <c r="AG6">
        <v>0.03</v>
      </c>
      <c r="AH6">
        <v>2</v>
      </c>
      <c r="AI6">
        <v>38220465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>
      <c r="A7">
        <f>ROW(Source!A32)</f>
        <v>32</v>
      </c>
      <c r="B7">
        <v>38220478</v>
      </c>
      <c r="C7">
        <v>38220459</v>
      </c>
      <c r="D7">
        <v>36803258</v>
      </c>
      <c r="E7">
        <v>1</v>
      </c>
      <c r="F7">
        <v>1</v>
      </c>
      <c r="G7">
        <v>1</v>
      </c>
      <c r="H7">
        <v>3</v>
      </c>
      <c r="I7" t="s">
        <v>291</v>
      </c>
      <c r="J7" t="s">
        <v>292</v>
      </c>
      <c r="K7" t="s">
        <v>293</v>
      </c>
      <c r="L7">
        <v>1346</v>
      </c>
      <c r="N7">
        <v>1009</v>
      </c>
      <c r="O7" t="s">
        <v>294</v>
      </c>
      <c r="P7" t="s">
        <v>294</v>
      </c>
      <c r="Q7">
        <v>1</v>
      </c>
      <c r="X7">
        <v>1.75</v>
      </c>
      <c r="Y7">
        <v>10.57</v>
      </c>
      <c r="Z7">
        <v>0</v>
      </c>
      <c r="AA7">
        <v>0</v>
      </c>
      <c r="AB7">
        <v>0</v>
      </c>
      <c r="AC7">
        <v>0</v>
      </c>
      <c r="AD7">
        <v>1</v>
      </c>
      <c r="AE7">
        <v>0</v>
      </c>
      <c r="AF7" t="s">
        <v>3</v>
      </c>
      <c r="AG7">
        <v>1.75</v>
      </c>
      <c r="AH7">
        <v>2</v>
      </c>
      <c r="AI7">
        <v>38220466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>
      <c r="A8">
        <f>ROW(Source!A32)</f>
        <v>32</v>
      </c>
      <c r="B8">
        <v>38220479</v>
      </c>
      <c r="C8">
        <v>38220459</v>
      </c>
      <c r="D8">
        <v>36804580</v>
      </c>
      <c r="E8">
        <v>1</v>
      </c>
      <c r="F8">
        <v>1</v>
      </c>
      <c r="G8">
        <v>1</v>
      </c>
      <c r="H8">
        <v>3</v>
      </c>
      <c r="I8" t="s">
        <v>295</v>
      </c>
      <c r="J8" t="s">
        <v>296</v>
      </c>
      <c r="K8" t="s">
        <v>297</v>
      </c>
      <c r="L8">
        <v>1355</v>
      </c>
      <c r="N8">
        <v>1010</v>
      </c>
      <c r="O8" t="s">
        <v>129</v>
      </c>
      <c r="P8" t="s">
        <v>129</v>
      </c>
      <c r="Q8">
        <v>100</v>
      </c>
      <c r="X8">
        <v>1</v>
      </c>
      <c r="Y8">
        <v>86</v>
      </c>
      <c r="Z8">
        <v>0</v>
      </c>
      <c r="AA8">
        <v>0</v>
      </c>
      <c r="AB8">
        <v>0</v>
      </c>
      <c r="AC8">
        <v>0</v>
      </c>
      <c r="AD8">
        <v>1</v>
      </c>
      <c r="AE8">
        <v>0</v>
      </c>
      <c r="AF8" t="s">
        <v>3</v>
      </c>
      <c r="AG8">
        <v>1</v>
      </c>
      <c r="AH8">
        <v>2</v>
      </c>
      <c r="AI8">
        <v>38220467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>
      <c r="A9">
        <f>ROW(Source!A32)</f>
        <v>32</v>
      </c>
      <c r="B9">
        <v>38220480</v>
      </c>
      <c r="C9">
        <v>38220459</v>
      </c>
      <c r="D9">
        <v>36804714</v>
      </c>
      <c r="E9">
        <v>1</v>
      </c>
      <c r="F9">
        <v>1</v>
      </c>
      <c r="G9">
        <v>1</v>
      </c>
      <c r="H9">
        <v>3</v>
      </c>
      <c r="I9" t="s">
        <v>298</v>
      </c>
      <c r="J9" t="s">
        <v>299</v>
      </c>
      <c r="K9" t="s">
        <v>300</v>
      </c>
      <c r="L9">
        <v>1358</v>
      </c>
      <c r="N9">
        <v>1010</v>
      </c>
      <c r="O9" t="s">
        <v>301</v>
      </c>
      <c r="P9" t="s">
        <v>301</v>
      </c>
      <c r="Q9">
        <v>10</v>
      </c>
      <c r="X9">
        <v>5</v>
      </c>
      <c r="Y9">
        <v>11.89</v>
      </c>
      <c r="Z9">
        <v>0</v>
      </c>
      <c r="AA9">
        <v>0</v>
      </c>
      <c r="AB9">
        <v>0</v>
      </c>
      <c r="AC9">
        <v>0</v>
      </c>
      <c r="AD9">
        <v>1</v>
      </c>
      <c r="AE9">
        <v>0</v>
      </c>
      <c r="AF9" t="s">
        <v>3</v>
      </c>
      <c r="AG9">
        <v>5</v>
      </c>
      <c r="AH9">
        <v>2</v>
      </c>
      <c r="AI9">
        <v>38220468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>
      <c r="A10">
        <f>ROW(Source!A32)</f>
        <v>32</v>
      </c>
      <c r="B10">
        <v>38220481</v>
      </c>
      <c r="C10">
        <v>38220459</v>
      </c>
      <c r="D10">
        <v>36804944</v>
      </c>
      <c r="E10">
        <v>1</v>
      </c>
      <c r="F10">
        <v>1</v>
      </c>
      <c r="G10">
        <v>1</v>
      </c>
      <c r="H10">
        <v>3</v>
      </c>
      <c r="I10" t="s">
        <v>302</v>
      </c>
      <c r="J10" t="s">
        <v>303</v>
      </c>
      <c r="K10" t="s">
        <v>304</v>
      </c>
      <c r="L10">
        <v>1348</v>
      </c>
      <c r="N10">
        <v>1009</v>
      </c>
      <c r="O10" t="s">
        <v>150</v>
      </c>
      <c r="P10" t="s">
        <v>150</v>
      </c>
      <c r="Q10">
        <v>1000</v>
      </c>
      <c r="X10">
        <v>3.6999999999999999E-4</v>
      </c>
      <c r="Y10">
        <v>12430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0</v>
      </c>
      <c r="AF10" t="s">
        <v>3</v>
      </c>
      <c r="AG10">
        <v>3.6999999999999999E-4</v>
      </c>
      <c r="AH10">
        <v>2</v>
      </c>
      <c r="AI10">
        <v>38220469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>
      <c r="A11">
        <f>ROW(Source!A32)</f>
        <v>32</v>
      </c>
      <c r="B11">
        <v>38220482</v>
      </c>
      <c r="C11">
        <v>38220459</v>
      </c>
      <c r="D11">
        <v>36838317</v>
      </c>
      <c r="E11">
        <v>1</v>
      </c>
      <c r="F11">
        <v>1</v>
      </c>
      <c r="G11">
        <v>1</v>
      </c>
      <c r="H11">
        <v>3</v>
      </c>
      <c r="I11" t="s">
        <v>305</v>
      </c>
      <c r="J11" t="s">
        <v>306</v>
      </c>
      <c r="K11" t="s">
        <v>307</v>
      </c>
      <c r="L11">
        <v>1346</v>
      </c>
      <c r="N11">
        <v>1009</v>
      </c>
      <c r="O11" t="s">
        <v>294</v>
      </c>
      <c r="P11" t="s">
        <v>294</v>
      </c>
      <c r="Q11">
        <v>1</v>
      </c>
      <c r="X11">
        <v>0.4</v>
      </c>
      <c r="Y11">
        <v>28.6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0</v>
      </c>
      <c r="AF11" t="s">
        <v>3</v>
      </c>
      <c r="AG11">
        <v>0.4</v>
      </c>
      <c r="AH11">
        <v>2</v>
      </c>
      <c r="AI11">
        <v>38220470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>
      <c r="A12">
        <f>ROW(Source!A32)</f>
        <v>32</v>
      </c>
      <c r="B12">
        <v>38220483</v>
      </c>
      <c r="C12">
        <v>38220459</v>
      </c>
      <c r="D12">
        <v>36799065</v>
      </c>
      <c r="E12">
        <v>17</v>
      </c>
      <c r="F12">
        <v>1</v>
      </c>
      <c r="G12">
        <v>1</v>
      </c>
      <c r="H12">
        <v>3</v>
      </c>
      <c r="I12" t="s">
        <v>308</v>
      </c>
      <c r="J12" t="s">
        <v>3</v>
      </c>
      <c r="K12" t="s">
        <v>309</v>
      </c>
      <c r="L12">
        <v>1374</v>
      </c>
      <c r="N12">
        <v>1013</v>
      </c>
      <c r="O12" t="s">
        <v>310</v>
      </c>
      <c r="P12" t="s">
        <v>310</v>
      </c>
      <c r="Q12">
        <v>1</v>
      </c>
      <c r="X12">
        <v>7.76</v>
      </c>
      <c r="Y12">
        <v>1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F12" t="s">
        <v>3</v>
      </c>
      <c r="AG12">
        <v>7.76</v>
      </c>
      <c r="AH12">
        <v>2</v>
      </c>
      <c r="AI12">
        <v>38220471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>
      <c r="A13">
        <f>ROW(Source!A33)</f>
        <v>33</v>
      </c>
      <c r="B13">
        <v>38220499</v>
      </c>
      <c r="C13">
        <v>38220484</v>
      </c>
      <c r="D13">
        <v>37070202</v>
      </c>
      <c r="E13">
        <v>1</v>
      </c>
      <c r="F13">
        <v>1</v>
      </c>
      <c r="G13">
        <v>1</v>
      </c>
      <c r="H13">
        <v>1</v>
      </c>
      <c r="I13" t="s">
        <v>311</v>
      </c>
      <c r="J13" t="s">
        <v>3</v>
      </c>
      <c r="K13" t="s">
        <v>312</v>
      </c>
      <c r="L13">
        <v>1191</v>
      </c>
      <c r="N13">
        <v>1013</v>
      </c>
      <c r="O13" t="s">
        <v>275</v>
      </c>
      <c r="P13" t="s">
        <v>275</v>
      </c>
      <c r="Q13">
        <v>1</v>
      </c>
      <c r="X13">
        <v>1.56</v>
      </c>
      <c r="Y13">
        <v>0</v>
      </c>
      <c r="Z13">
        <v>0</v>
      </c>
      <c r="AA13">
        <v>0</v>
      </c>
      <c r="AB13">
        <v>9.51</v>
      </c>
      <c r="AC13">
        <v>0</v>
      </c>
      <c r="AD13">
        <v>1</v>
      </c>
      <c r="AE13">
        <v>1</v>
      </c>
      <c r="AF13" t="s">
        <v>3</v>
      </c>
      <c r="AG13">
        <v>1.56</v>
      </c>
      <c r="AH13">
        <v>2</v>
      </c>
      <c r="AI13">
        <v>38220485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>
      <c r="A14">
        <f>ROW(Source!A33)</f>
        <v>33</v>
      </c>
      <c r="B14">
        <v>38220500</v>
      </c>
      <c r="C14">
        <v>38220484</v>
      </c>
      <c r="D14">
        <v>36883858</v>
      </c>
      <c r="E14">
        <v>1</v>
      </c>
      <c r="F14">
        <v>1</v>
      </c>
      <c r="G14">
        <v>1</v>
      </c>
      <c r="H14">
        <v>2</v>
      </c>
      <c r="I14" t="s">
        <v>285</v>
      </c>
      <c r="J14" t="s">
        <v>286</v>
      </c>
      <c r="K14" t="s">
        <v>287</v>
      </c>
      <c r="L14">
        <v>1368</v>
      </c>
      <c r="N14">
        <v>1011</v>
      </c>
      <c r="O14" t="s">
        <v>281</v>
      </c>
      <c r="P14" t="s">
        <v>281</v>
      </c>
      <c r="Q14">
        <v>1</v>
      </c>
      <c r="X14">
        <v>0.13</v>
      </c>
      <c r="Y14">
        <v>0</v>
      </c>
      <c r="Z14">
        <v>8.1</v>
      </c>
      <c r="AA14">
        <v>0</v>
      </c>
      <c r="AB14">
        <v>0</v>
      </c>
      <c r="AC14">
        <v>0</v>
      </c>
      <c r="AD14">
        <v>1</v>
      </c>
      <c r="AE14">
        <v>0</v>
      </c>
      <c r="AF14" t="s">
        <v>3</v>
      </c>
      <c r="AG14">
        <v>0.13</v>
      </c>
      <c r="AH14">
        <v>2</v>
      </c>
      <c r="AI14">
        <v>38220486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>
      <c r="A15">
        <f>ROW(Source!A33)</f>
        <v>33</v>
      </c>
      <c r="B15">
        <v>38220501</v>
      </c>
      <c r="C15">
        <v>38220484</v>
      </c>
      <c r="D15">
        <v>36800043</v>
      </c>
      <c r="E15">
        <v>1</v>
      </c>
      <c r="F15">
        <v>1</v>
      </c>
      <c r="G15">
        <v>1</v>
      </c>
      <c r="H15">
        <v>3</v>
      </c>
      <c r="I15" t="s">
        <v>313</v>
      </c>
      <c r="J15" t="s">
        <v>314</v>
      </c>
      <c r="K15" t="s">
        <v>315</v>
      </c>
      <c r="L15">
        <v>1346</v>
      </c>
      <c r="N15">
        <v>1009</v>
      </c>
      <c r="O15" t="s">
        <v>294</v>
      </c>
      <c r="P15" t="s">
        <v>294</v>
      </c>
      <c r="Q15">
        <v>1</v>
      </c>
      <c r="X15">
        <v>6.0000000000000001E-3</v>
      </c>
      <c r="Y15">
        <v>44.97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F15" t="s">
        <v>3</v>
      </c>
      <c r="AG15">
        <v>6.0000000000000001E-3</v>
      </c>
      <c r="AH15">
        <v>2</v>
      </c>
      <c r="AI15">
        <v>38220487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>
      <c r="A16">
        <f>ROW(Source!A33)</f>
        <v>33</v>
      </c>
      <c r="B16">
        <v>38220502</v>
      </c>
      <c r="C16">
        <v>38220484</v>
      </c>
      <c r="D16">
        <v>36801775</v>
      </c>
      <c r="E16">
        <v>1</v>
      </c>
      <c r="F16">
        <v>1</v>
      </c>
      <c r="G16">
        <v>1</v>
      </c>
      <c r="H16">
        <v>3</v>
      </c>
      <c r="I16" t="s">
        <v>316</v>
      </c>
      <c r="J16" t="s">
        <v>317</v>
      </c>
      <c r="K16" t="s">
        <v>318</v>
      </c>
      <c r="L16">
        <v>1346</v>
      </c>
      <c r="N16">
        <v>1009</v>
      </c>
      <c r="O16" t="s">
        <v>294</v>
      </c>
      <c r="P16" t="s">
        <v>294</v>
      </c>
      <c r="Q16">
        <v>1</v>
      </c>
      <c r="X16">
        <v>1E-3</v>
      </c>
      <c r="Y16">
        <v>11.5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0</v>
      </c>
      <c r="AF16" t="s">
        <v>3</v>
      </c>
      <c r="AG16">
        <v>1E-3</v>
      </c>
      <c r="AH16">
        <v>2</v>
      </c>
      <c r="AI16">
        <v>38220488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>
      <c r="A17">
        <f>ROW(Source!A33)</f>
        <v>33</v>
      </c>
      <c r="B17">
        <v>38220503</v>
      </c>
      <c r="C17">
        <v>38220484</v>
      </c>
      <c r="D17">
        <v>36802094</v>
      </c>
      <c r="E17">
        <v>1</v>
      </c>
      <c r="F17">
        <v>1</v>
      </c>
      <c r="G17">
        <v>1</v>
      </c>
      <c r="H17">
        <v>3</v>
      </c>
      <c r="I17" t="s">
        <v>319</v>
      </c>
      <c r="J17" t="s">
        <v>320</v>
      </c>
      <c r="K17" t="s">
        <v>321</v>
      </c>
      <c r="L17">
        <v>1346</v>
      </c>
      <c r="N17">
        <v>1009</v>
      </c>
      <c r="O17" t="s">
        <v>294</v>
      </c>
      <c r="P17" t="s">
        <v>294</v>
      </c>
      <c r="Q17">
        <v>1</v>
      </c>
      <c r="X17">
        <v>1.2E-2</v>
      </c>
      <c r="Y17">
        <v>30.4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0</v>
      </c>
      <c r="AF17" t="s">
        <v>3</v>
      </c>
      <c r="AG17">
        <v>1.2E-2</v>
      </c>
      <c r="AH17">
        <v>2</v>
      </c>
      <c r="AI17">
        <v>38220489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>
      <c r="A18">
        <f>ROW(Source!A33)</f>
        <v>33</v>
      </c>
      <c r="B18">
        <v>38220504</v>
      </c>
      <c r="C18">
        <v>38220484</v>
      </c>
      <c r="D18">
        <v>36803258</v>
      </c>
      <c r="E18">
        <v>1</v>
      </c>
      <c r="F18">
        <v>1</v>
      </c>
      <c r="G18">
        <v>1</v>
      </c>
      <c r="H18">
        <v>3</v>
      </c>
      <c r="I18" t="s">
        <v>291</v>
      </c>
      <c r="J18" t="s">
        <v>292</v>
      </c>
      <c r="K18" t="s">
        <v>293</v>
      </c>
      <c r="L18">
        <v>1346</v>
      </c>
      <c r="N18">
        <v>1009</v>
      </c>
      <c r="O18" t="s">
        <v>294</v>
      </c>
      <c r="P18" t="s">
        <v>294</v>
      </c>
      <c r="Q18">
        <v>1</v>
      </c>
      <c r="X18">
        <v>7.0000000000000007E-2</v>
      </c>
      <c r="Y18">
        <v>10.57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F18" t="s">
        <v>3</v>
      </c>
      <c r="AG18">
        <v>7.0000000000000007E-2</v>
      </c>
      <c r="AH18">
        <v>2</v>
      </c>
      <c r="AI18">
        <v>38220490</v>
      </c>
      <c r="AJ18">
        <v>18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>
      <c r="A19">
        <f>ROW(Source!A33)</f>
        <v>33</v>
      </c>
      <c r="B19">
        <v>38220505</v>
      </c>
      <c r="C19">
        <v>38220484</v>
      </c>
      <c r="D19">
        <v>36804448</v>
      </c>
      <c r="E19">
        <v>1</v>
      </c>
      <c r="F19">
        <v>1</v>
      </c>
      <c r="G19">
        <v>1</v>
      </c>
      <c r="H19">
        <v>3</v>
      </c>
      <c r="I19" t="s">
        <v>322</v>
      </c>
      <c r="J19" t="s">
        <v>323</v>
      </c>
      <c r="K19" t="s">
        <v>324</v>
      </c>
      <c r="L19">
        <v>1346</v>
      </c>
      <c r="N19">
        <v>1009</v>
      </c>
      <c r="O19" t="s">
        <v>294</v>
      </c>
      <c r="P19" t="s">
        <v>294</v>
      </c>
      <c r="Q19">
        <v>1</v>
      </c>
      <c r="X19">
        <v>4.9000000000000002E-2</v>
      </c>
      <c r="Y19">
        <v>9.0399999999999991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0</v>
      </c>
      <c r="AF19" t="s">
        <v>3</v>
      </c>
      <c r="AG19">
        <v>4.9000000000000002E-2</v>
      </c>
      <c r="AH19">
        <v>2</v>
      </c>
      <c r="AI19">
        <v>38220491</v>
      </c>
      <c r="AJ19">
        <v>19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>
      <c r="A20">
        <f>ROW(Source!A33)</f>
        <v>33</v>
      </c>
      <c r="B20">
        <v>38220506</v>
      </c>
      <c r="C20">
        <v>38220484</v>
      </c>
      <c r="D20">
        <v>36804580</v>
      </c>
      <c r="E20">
        <v>1</v>
      </c>
      <c r="F20">
        <v>1</v>
      </c>
      <c r="G20">
        <v>1</v>
      </c>
      <c r="H20">
        <v>3</v>
      </c>
      <c r="I20" t="s">
        <v>295</v>
      </c>
      <c r="J20" t="s">
        <v>296</v>
      </c>
      <c r="K20" t="s">
        <v>297</v>
      </c>
      <c r="L20">
        <v>1355</v>
      </c>
      <c r="N20">
        <v>1010</v>
      </c>
      <c r="O20" t="s">
        <v>129</v>
      </c>
      <c r="P20" t="s">
        <v>129</v>
      </c>
      <c r="Q20">
        <v>100</v>
      </c>
      <c r="X20">
        <v>1.4E-2</v>
      </c>
      <c r="Y20">
        <v>86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F20" t="s">
        <v>3</v>
      </c>
      <c r="AG20">
        <v>1.4E-2</v>
      </c>
      <c r="AH20">
        <v>2</v>
      </c>
      <c r="AI20">
        <v>38220492</v>
      </c>
      <c r="AJ20">
        <v>20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>
      <c r="A21">
        <f>ROW(Source!A33)</f>
        <v>33</v>
      </c>
      <c r="B21">
        <v>38220507</v>
      </c>
      <c r="C21">
        <v>38220484</v>
      </c>
      <c r="D21">
        <v>36805500</v>
      </c>
      <c r="E21">
        <v>1</v>
      </c>
      <c r="F21">
        <v>1</v>
      </c>
      <c r="G21">
        <v>1</v>
      </c>
      <c r="H21">
        <v>3</v>
      </c>
      <c r="I21" t="s">
        <v>325</v>
      </c>
      <c r="J21" t="s">
        <v>326</v>
      </c>
      <c r="K21" t="s">
        <v>327</v>
      </c>
      <c r="L21">
        <v>1346</v>
      </c>
      <c r="N21">
        <v>1009</v>
      </c>
      <c r="O21" t="s">
        <v>294</v>
      </c>
      <c r="P21" t="s">
        <v>294</v>
      </c>
      <c r="Q21">
        <v>1</v>
      </c>
      <c r="X21">
        <v>1E-3</v>
      </c>
      <c r="Y21">
        <v>133.05000000000001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0</v>
      </c>
      <c r="AF21" t="s">
        <v>3</v>
      </c>
      <c r="AG21">
        <v>1E-3</v>
      </c>
      <c r="AH21">
        <v>2</v>
      </c>
      <c r="AI21">
        <v>38220493</v>
      </c>
      <c r="AJ21">
        <v>21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>
      <c r="A22">
        <f>ROW(Source!A33)</f>
        <v>33</v>
      </c>
      <c r="B22">
        <v>38220508</v>
      </c>
      <c r="C22">
        <v>38220484</v>
      </c>
      <c r="D22">
        <v>36823140</v>
      </c>
      <c r="E22">
        <v>1</v>
      </c>
      <c r="F22">
        <v>1</v>
      </c>
      <c r="G22">
        <v>1</v>
      </c>
      <c r="H22">
        <v>3</v>
      </c>
      <c r="I22" t="s">
        <v>328</v>
      </c>
      <c r="J22" t="s">
        <v>329</v>
      </c>
      <c r="K22" t="s">
        <v>330</v>
      </c>
      <c r="L22">
        <v>1348</v>
      </c>
      <c r="N22">
        <v>1009</v>
      </c>
      <c r="O22" t="s">
        <v>150</v>
      </c>
      <c r="P22" t="s">
        <v>150</v>
      </c>
      <c r="Q22">
        <v>1000</v>
      </c>
      <c r="X22">
        <v>1E-3</v>
      </c>
      <c r="Y22">
        <v>11500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0</v>
      </c>
      <c r="AF22" t="s">
        <v>3</v>
      </c>
      <c r="AG22">
        <v>1E-3</v>
      </c>
      <c r="AH22">
        <v>2</v>
      </c>
      <c r="AI22">
        <v>38220494</v>
      </c>
      <c r="AJ22">
        <v>22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>
      <c r="A23">
        <f>ROW(Source!A33)</f>
        <v>33</v>
      </c>
      <c r="B23">
        <v>38220509</v>
      </c>
      <c r="C23">
        <v>38220484</v>
      </c>
      <c r="D23">
        <v>36838317</v>
      </c>
      <c r="E23">
        <v>1</v>
      </c>
      <c r="F23">
        <v>1</v>
      </c>
      <c r="G23">
        <v>1</v>
      </c>
      <c r="H23">
        <v>3</v>
      </c>
      <c r="I23" t="s">
        <v>305</v>
      </c>
      <c r="J23" t="s">
        <v>306</v>
      </c>
      <c r="K23" t="s">
        <v>307</v>
      </c>
      <c r="L23">
        <v>1346</v>
      </c>
      <c r="N23">
        <v>1009</v>
      </c>
      <c r="O23" t="s">
        <v>294</v>
      </c>
      <c r="P23" t="s">
        <v>294</v>
      </c>
      <c r="Q23">
        <v>1</v>
      </c>
      <c r="X23">
        <v>3.5999999999999997E-2</v>
      </c>
      <c r="Y23">
        <v>28.6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F23" t="s">
        <v>3</v>
      </c>
      <c r="AG23">
        <v>3.5999999999999997E-2</v>
      </c>
      <c r="AH23">
        <v>2</v>
      </c>
      <c r="AI23">
        <v>38220495</v>
      </c>
      <c r="AJ23">
        <v>23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>
      <c r="A24">
        <f>ROW(Source!A33)</f>
        <v>33</v>
      </c>
      <c r="B24">
        <v>38220510</v>
      </c>
      <c r="C24">
        <v>38220484</v>
      </c>
      <c r="D24">
        <v>36838470</v>
      </c>
      <c r="E24">
        <v>1</v>
      </c>
      <c r="F24">
        <v>1</v>
      </c>
      <c r="G24">
        <v>1</v>
      </c>
      <c r="H24">
        <v>3</v>
      </c>
      <c r="I24" t="s">
        <v>331</v>
      </c>
      <c r="J24" t="s">
        <v>332</v>
      </c>
      <c r="K24" t="s">
        <v>333</v>
      </c>
      <c r="L24">
        <v>1346</v>
      </c>
      <c r="N24">
        <v>1009</v>
      </c>
      <c r="O24" t="s">
        <v>294</v>
      </c>
      <c r="P24" t="s">
        <v>294</v>
      </c>
      <c r="Q24">
        <v>1</v>
      </c>
      <c r="X24">
        <v>6.0000000000000001E-3</v>
      </c>
      <c r="Y24">
        <v>35.630000000000003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F24" t="s">
        <v>3</v>
      </c>
      <c r="AG24">
        <v>6.0000000000000001E-3</v>
      </c>
      <c r="AH24">
        <v>2</v>
      </c>
      <c r="AI24">
        <v>38220496</v>
      </c>
      <c r="AJ24">
        <v>24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>
      <c r="A25">
        <f>ROW(Source!A33)</f>
        <v>33</v>
      </c>
      <c r="B25">
        <v>38220511</v>
      </c>
      <c r="C25">
        <v>38220484</v>
      </c>
      <c r="D25">
        <v>36851945</v>
      </c>
      <c r="E25">
        <v>1</v>
      </c>
      <c r="F25">
        <v>1</v>
      </c>
      <c r="G25">
        <v>1</v>
      </c>
      <c r="H25">
        <v>3</v>
      </c>
      <c r="I25" t="s">
        <v>334</v>
      </c>
      <c r="J25" t="s">
        <v>335</v>
      </c>
      <c r="K25" t="s">
        <v>336</v>
      </c>
      <c r="L25">
        <v>1358</v>
      </c>
      <c r="N25">
        <v>1010</v>
      </c>
      <c r="O25" t="s">
        <v>301</v>
      </c>
      <c r="P25" t="s">
        <v>301</v>
      </c>
      <c r="Q25">
        <v>10</v>
      </c>
      <c r="X25">
        <v>0.1</v>
      </c>
      <c r="Y25">
        <v>39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0</v>
      </c>
      <c r="AF25" t="s">
        <v>3</v>
      </c>
      <c r="AG25">
        <v>0.1</v>
      </c>
      <c r="AH25">
        <v>2</v>
      </c>
      <c r="AI25">
        <v>38220497</v>
      </c>
      <c r="AJ25">
        <v>25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>
      <c r="A26">
        <f>ROW(Source!A33)</f>
        <v>33</v>
      </c>
      <c r="B26">
        <v>38220512</v>
      </c>
      <c r="C26">
        <v>38220484</v>
      </c>
      <c r="D26">
        <v>36799065</v>
      </c>
      <c r="E26">
        <v>17</v>
      </c>
      <c r="F26">
        <v>1</v>
      </c>
      <c r="G26">
        <v>1</v>
      </c>
      <c r="H26">
        <v>3</v>
      </c>
      <c r="I26" t="s">
        <v>308</v>
      </c>
      <c r="J26" t="s">
        <v>3</v>
      </c>
      <c r="K26" t="s">
        <v>309</v>
      </c>
      <c r="L26">
        <v>1374</v>
      </c>
      <c r="N26">
        <v>1013</v>
      </c>
      <c r="O26" t="s">
        <v>310</v>
      </c>
      <c r="P26" t="s">
        <v>310</v>
      </c>
      <c r="Q26">
        <v>1</v>
      </c>
      <c r="X26">
        <v>0.3</v>
      </c>
      <c r="Y26">
        <v>1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0</v>
      </c>
      <c r="AF26" t="s">
        <v>3</v>
      </c>
      <c r="AG26">
        <v>0.3</v>
      </c>
      <c r="AH26">
        <v>2</v>
      </c>
      <c r="AI26">
        <v>38220498</v>
      </c>
      <c r="AJ26">
        <v>26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>
      <c r="A27">
        <f>ROW(Source!A34)</f>
        <v>34</v>
      </c>
      <c r="B27">
        <v>38220520</v>
      </c>
      <c r="C27">
        <v>38220513</v>
      </c>
      <c r="D27">
        <v>37080781</v>
      </c>
      <c r="E27">
        <v>1</v>
      </c>
      <c r="F27">
        <v>1</v>
      </c>
      <c r="G27">
        <v>1</v>
      </c>
      <c r="H27">
        <v>1</v>
      </c>
      <c r="I27" t="s">
        <v>337</v>
      </c>
      <c r="J27" t="s">
        <v>3</v>
      </c>
      <c r="K27" t="s">
        <v>338</v>
      </c>
      <c r="L27">
        <v>1191</v>
      </c>
      <c r="N27">
        <v>1013</v>
      </c>
      <c r="O27" t="s">
        <v>275</v>
      </c>
      <c r="P27" t="s">
        <v>275</v>
      </c>
      <c r="Q27">
        <v>1</v>
      </c>
      <c r="X27">
        <v>0.28000000000000003</v>
      </c>
      <c r="Y27">
        <v>0</v>
      </c>
      <c r="Z27">
        <v>0</v>
      </c>
      <c r="AA27">
        <v>0</v>
      </c>
      <c r="AB27">
        <v>9.92</v>
      </c>
      <c r="AC27">
        <v>0</v>
      </c>
      <c r="AD27">
        <v>1</v>
      </c>
      <c r="AE27">
        <v>1</v>
      </c>
      <c r="AF27" t="s">
        <v>3</v>
      </c>
      <c r="AG27">
        <v>0.28000000000000003</v>
      </c>
      <c r="AH27">
        <v>2</v>
      </c>
      <c r="AI27">
        <v>38220514</v>
      </c>
      <c r="AJ27">
        <v>27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>
      <c r="A28">
        <f>ROW(Source!A34)</f>
        <v>34</v>
      </c>
      <c r="B28">
        <v>38220521</v>
      </c>
      <c r="C28">
        <v>38220513</v>
      </c>
      <c r="D28">
        <v>37064876</v>
      </c>
      <c r="E28">
        <v>1</v>
      </c>
      <c r="F28">
        <v>1</v>
      </c>
      <c r="G28">
        <v>1</v>
      </c>
      <c r="H28">
        <v>1</v>
      </c>
      <c r="I28" t="s">
        <v>276</v>
      </c>
      <c r="J28" t="s">
        <v>3</v>
      </c>
      <c r="K28" t="s">
        <v>277</v>
      </c>
      <c r="L28">
        <v>1191</v>
      </c>
      <c r="N28">
        <v>1013</v>
      </c>
      <c r="O28" t="s">
        <v>275</v>
      </c>
      <c r="P28" t="s">
        <v>275</v>
      </c>
      <c r="Q28">
        <v>1</v>
      </c>
      <c r="X28">
        <v>0.02</v>
      </c>
      <c r="Y28">
        <v>0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2</v>
      </c>
      <c r="AF28" t="s">
        <v>3</v>
      </c>
      <c r="AG28">
        <v>0.02</v>
      </c>
      <c r="AH28">
        <v>2</v>
      </c>
      <c r="AI28">
        <v>38220515</v>
      </c>
      <c r="AJ28">
        <v>28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>
      <c r="A29">
        <f>ROW(Source!A34)</f>
        <v>34</v>
      </c>
      <c r="B29">
        <v>38220522</v>
      </c>
      <c r="C29">
        <v>38220513</v>
      </c>
      <c r="D29">
        <v>36882159</v>
      </c>
      <c r="E29">
        <v>1</v>
      </c>
      <c r="F29">
        <v>1</v>
      </c>
      <c r="G29">
        <v>1</v>
      </c>
      <c r="H29">
        <v>2</v>
      </c>
      <c r="I29" t="s">
        <v>278</v>
      </c>
      <c r="J29" t="s">
        <v>279</v>
      </c>
      <c r="K29" t="s">
        <v>280</v>
      </c>
      <c r="L29">
        <v>1368</v>
      </c>
      <c r="N29">
        <v>1011</v>
      </c>
      <c r="O29" t="s">
        <v>281</v>
      </c>
      <c r="P29" t="s">
        <v>281</v>
      </c>
      <c r="Q29">
        <v>1</v>
      </c>
      <c r="X29">
        <v>0.01</v>
      </c>
      <c r="Y29">
        <v>0</v>
      </c>
      <c r="Z29">
        <v>111.99</v>
      </c>
      <c r="AA29">
        <v>13.5</v>
      </c>
      <c r="AB29">
        <v>0</v>
      </c>
      <c r="AC29">
        <v>0</v>
      </c>
      <c r="AD29">
        <v>1</v>
      </c>
      <c r="AE29">
        <v>0</v>
      </c>
      <c r="AF29" t="s">
        <v>3</v>
      </c>
      <c r="AG29">
        <v>0.01</v>
      </c>
      <c r="AH29">
        <v>2</v>
      </c>
      <c r="AI29">
        <v>38220516</v>
      </c>
      <c r="AJ29">
        <v>29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>
      <c r="A30">
        <f>ROW(Source!A34)</f>
        <v>34</v>
      </c>
      <c r="B30">
        <v>38220523</v>
      </c>
      <c r="C30">
        <v>38220513</v>
      </c>
      <c r="D30">
        <v>36883554</v>
      </c>
      <c r="E30">
        <v>1</v>
      </c>
      <c r="F30">
        <v>1</v>
      </c>
      <c r="G30">
        <v>1</v>
      </c>
      <c r="H30">
        <v>2</v>
      </c>
      <c r="I30" t="s">
        <v>282</v>
      </c>
      <c r="J30" t="s">
        <v>283</v>
      </c>
      <c r="K30" t="s">
        <v>284</v>
      </c>
      <c r="L30">
        <v>1368</v>
      </c>
      <c r="N30">
        <v>1011</v>
      </c>
      <c r="O30" t="s">
        <v>281</v>
      </c>
      <c r="P30" t="s">
        <v>281</v>
      </c>
      <c r="Q30">
        <v>1</v>
      </c>
      <c r="X30">
        <v>0.01</v>
      </c>
      <c r="Y30">
        <v>0</v>
      </c>
      <c r="Z30">
        <v>65.709999999999994</v>
      </c>
      <c r="AA30">
        <v>11.6</v>
      </c>
      <c r="AB30">
        <v>0</v>
      </c>
      <c r="AC30">
        <v>0</v>
      </c>
      <c r="AD30">
        <v>1</v>
      </c>
      <c r="AE30">
        <v>0</v>
      </c>
      <c r="AF30" t="s">
        <v>3</v>
      </c>
      <c r="AG30">
        <v>0.01</v>
      </c>
      <c r="AH30">
        <v>2</v>
      </c>
      <c r="AI30">
        <v>38220517</v>
      </c>
      <c r="AJ30">
        <v>30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>
      <c r="A31">
        <f>ROW(Source!A34)</f>
        <v>34</v>
      </c>
      <c r="B31">
        <v>38220524</v>
      </c>
      <c r="C31">
        <v>38220513</v>
      </c>
      <c r="D31">
        <v>36804455</v>
      </c>
      <c r="E31">
        <v>1</v>
      </c>
      <c r="F31">
        <v>1</v>
      </c>
      <c r="G31">
        <v>1</v>
      </c>
      <c r="H31">
        <v>3</v>
      </c>
      <c r="I31" t="s">
        <v>339</v>
      </c>
      <c r="J31" t="s">
        <v>340</v>
      </c>
      <c r="K31" t="s">
        <v>341</v>
      </c>
      <c r="L31">
        <v>1348</v>
      </c>
      <c r="N31">
        <v>1009</v>
      </c>
      <c r="O31" t="s">
        <v>150</v>
      </c>
      <c r="P31" t="s">
        <v>150</v>
      </c>
      <c r="Q31">
        <v>1000</v>
      </c>
      <c r="X31">
        <v>3.0000000000000001E-5</v>
      </c>
      <c r="Y31">
        <v>12430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F31" t="s">
        <v>3</v>
      </c>
      <c r="AG31">
        <v>3.0000000000000001E-5</v>
      </c>
      <c r="AH31">
        <v>2</v>
      </c>
      <c r="AI31">
        <v>38220518</v>
      </c>
      <c r="AJ31">
        <v>31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>
      <c r="A32">
        <f>ROW(Source!A34)</f>
        <v>34</v>
      </c>
      <c r="B32">
        <v>38220525</v>
      </c>
      <c r="C32">
        <v>38220513</v>
      </c>
      <c r="D32">
        <v>36799065</v>
      </c>
      <c r="E32">
        <v>17</v>
      </c>
      <c r="F32">
        <v>1</v>
      </c>
      <c r="G32">
        <v>1</v>
      </c>
      <c r="H32">
        <v>3</v>
      </c>
      <c r="I32" t="s">
        <v>308</v>
      </c>
      <c r="J32" t="s">
        <v>3</v>
      </c>
      <c r="K32" t="s">
        <v>309</v>
      </c>
      <c r="L32">
        <v>1374</v>
      </c>
      <c r="N32">
        <v>1013</v>
      </c>
      <c r="O32" t="s">
        <v>310</v>
      </c>
      <c r="P32" t="s">
        <v>310</v>
      </c>
      <c r="Q32">
        <v>1</v>
      </c>
      <c r="X32">
        <v>0.06</v>
      </c>
      <c r="Y32">
        <v>1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F32" t="s">
        <v>3</v>
      </c>
      <c r="AG32">
        <v>0.06</v>
      </c>
      <c r="AH32">
        <v>2</v>
      </c>
      <c r="AI32">
        <v>38220519</v>
      </c>
      <c r="AJ32">
        <v>32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>
      <c r="A33">
        <f>ROW(Source!A35)</f>
        <v>35</v>
      </c>
      <c r="B33">
        <v>38220538</v>
      </c>
      <c r="C33">
        <v>38220526</v>
      </c>
      <c r="D33">
        <v>37080781</v>
      </c>
      <c r="E33">
        <v>1</v>
      </c>
      <c r="F33">
        <v>1</v>
      </c>
      <c r="G33">
        <v>1</v>
      </c>
      <c r="H33">
        <v>1</v>
      </c>
      <c r="I33" t="s">
        <v>337</v>
      </c>
      <c r="J33" t="s">
        <v>3</v>
      </c>
      <c r="K33" t="s">
        <v>338</v>
      </c>
      <c r="L33">
        <v>1191</v>
      </c>
      <c r="N33">
        <v>1013</v>
      </c>
      <c r="O33" t="s">
        <v>275</v>
      </c>
      <c r="P33" t="s">
        <v>275</v>
      </c>
      <c r="Q33">
        <v>1</v>
      </c>
      <c r="X33">
        <v>2.37</v>
      </c>
      <c r="Y33">
        <v>0</v>
      </c>
      <c r="Z33">
        <v>0</v>
      </c>
      <c r="AA33">
        <v>0</v>
      </c>
      <c r="AB33">
        <v>9.92</v>
      </c>
      <c r="AC33">
        <v>0</v>
      </c>
      <c r="AD33">
        <v>1</v>
      </c>
      <c r="AE33">
        <v>1</v>
      </c>
      <c r="AF33" t="s">
        <v>3</v>
      </c>
      <c r="AG33">
        <v>2.37</v>
      </c>
      <c r="AH33">
        <v>2</v>
      </c>
      <c r="AI33">
        <v>38220527</v>
      </c>
      <c r="AJ33">
        <v>33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>
      <c r="A34">
        <f>ROW(Source!A35)</f>
        <v>35</v>
      </c>
      <c r="B34">
        <v>38220539</v>
      </c>
      <c r="C34">
        <v>38220526</v>
      </c>
      <c r="D34">
        <v>37064876</v>
      </c>
      <c r="E34">
        <v>1</v>
      </c>
      <c r="F34">
        <v>1</v>
      </c>
      <c r="G34">
        <v>1</v>
      </c>
      <c r="H34">
        <v>1</v>
      </c>
      <c r="I34" t="s">
        <v>276</v>
      </c>
      <c r="J34" t="s">
        <v>3</v>
      </c>
      <c r="K34" t="s">
        <v>277</v>
      </c>
      <c r="L34">
        <v>1191</v>
      </c>
      <c r="N34">
        <v>1013</v>
      </c>
      <c r="O34" t="s">
        <v>275</v>
      </c>
      <c r="P34" t="s">
        <v>275</v>
      </c>
      <c r="Q34">
        <v>1</v>
      </c>
      <c r="X34">
        <v>0.36</v>
      </c>
      <c r="Y34">
        <v>0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2</v>
      </c>
      <c r="AF34" t="s">
        <v>3</v>
      </c>
      <c r="AG34">
        <v>0.36</v>
      </c>
      <c r="AH34">
        <v>2</v>
      </c>
      <c r="AI34">
        <v>38220528</v>
      </c>
      <c r="AJ34">
        <v>34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>
      <c r="A35">
        <f>ROW(Source!A35)</f>
        <v>35</v>
      </c>
      <c r="B35">
        <v>38220540</v>
      </c>
      <c r="C35">
        <v>38220526</v>
      </c>
      <c r="D35">
        <v>36881979</v>
      </c>
      <c r="E35">
        <v>1</v>
      </c>
      <c r="F35">
        <v>1</v>
      </c>
      <c r="G35">
        <v>1</v>
      </c>
      <c r="H35">
        <v>2</v>
      </c>
      <c r="I35" t="s">
        <v>342</v>
      </c>
      <c r="J35" t="s">
        <v>343</v>
      </c>
      <c r="K35" t="s">
        <v>344</v>
      </c>
      <c r="L35">
        <v>1368</v>
      </c>
      <c r="N35">
        <v>1011</v>
      </c>
      <c r="O35" t="s">
        <v>281</v>
      </c>
      <c r="P35" t="s">
        <v>281</v>
      </c>
      <c r="Q35">
        <v>1</v>
      </c>
      <c r="X35">
        <v>0.22</v>
      </c>
      <c r="Y35">
        <v>0</v>
      </c>
      <c r="Z35">
        <v>2.99</v>
      </c>
      <c r="AA35">
        <v>0</v>
      </c>
      <c r="AB35">
        <v>0</v>
      </c>
      <c r="AC35">
        <v>0</v>
      </c>
      <c r="AD35">
        <v>1</v>
      </c>
      <c r="AE35">
        <v>0</v>
      </c>
      <c r="AF35" t="s">
        <v>3</v>
      </c>
      <c r="AG35">
        <v>0.22</v>
      </c>
      <c r="AH35">
        <v>2</v>
      </c>
      <c r="AI35">
        <v>38220529</v>
      </c>
      <c r="AJ35">
        <v>35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>
      <c r="A36">
        <f>ROW(Source!A35)</f>
        <v>35</v>
      </c>
      <c r="B36">
        <v>38220541</v>
      </c>
      <c r="C36">
        <v>38220526</v>
      </c>
      <c r="D36">
        <v>36882159</v>
      </c>
      <c r="E36">
        <v>1</v>
      </c>
      <c r="F36">
        <v>1</v>
      </c>
      <c r="G36">
        <v>1</v>
      </c>
      <c r="H36">
        <v>2</v>
      </c>
      <c r="I36" t="s">
        <v>278</v>
      </c>
      <c r="J36" t="s">
        <v>279</v>
      </c>
      <c r="K36" t="s">
        <v>280</v>
      </c>
      <c r="L36">
        <v>1368</v>
      </c>
      <c r="N36">
        <v>1011</v>
      </c>
      <c r="O36" t="s">
        <v>281</v>
      </c>
      <c r="P36" t="s">
        <v>281</v>
      </c>
      <c r="Q36">
        <v>1</v>
      </c>
      <c r="X36">
        <v>7.0000000000000007E-2</v>
      </c>
      <c r="Y36">
        <v>0</v>
      </c>
      <c r="Z36">
        <v>111.99</v>
      </c>
      <c r="AA36">
        <v>13.5</v>
      </c>
      <c r="AB36">
        <v>0</v>
      </c>
      <c r="AC36">
        <v>0</v>
      </c>
      <c r="AD36">
        <v>1</v>
      </c>
      <c r="AE36">
        <v>0</v>
      </c>
      <c r="AF36" t="s">
        <v>3</v>
      </c>
      <c r="AG36">
        <v>7.0000000000000007E-2</v>
      </c>
      <c r="AH36">
        <v>2</v>
      </c>
      <c r="AI36">
        <v>38220530</v>
      </c>
      <c r="AJ36">
        <v>36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>
      <c r="A37">
        <f>ROW(Source!A35)</f>
        <v>35</v>
      </c>
      <c r="B37">
        <v>38220542</v>
      </c>
      <c r="C37">
        <v>38220526</v>
      </c>
      <c r="D37">
        <v>36883554</v>
      </c>
      <c r="E37">
        <v>1</v>
      </c>
      <c r="F37">
        <v>1</v>
      </c>
      <c r="G37">
        <v>1</v>
      </c>
      <c r="H37">
        <v>2</v>
      </c>
      <c r="I37" t="s">
        <v>282</v>
      </c>
      <c r="J37" t="s">
        <v>283</v>
      </c>
      <c r="K37" t="s">
        <v>284</v>
      </c>
      <c r="L37">
        <v>1368</v>
      </c>
      <c r="N37">
        <v>1011</v>
      </c>
      <c r="O37" t="s">
        <v>281</v>
      </c>
      <c r="P37" t="s">
        <v>281</v>
      </c>
      <c r="Q37">
        <v>1</v>
      </c>
      <c r="X37">
        <v>7.0000000000000007E-2</v>
      </c>
      <c r="Y37">
        <v>0</v>
      </c>
      <c r="Z37">
        <v>65.709999999999994</v>
      </c>
      <c r="AA37">
        <v>11.6</v>
      </c>
      <c r="AB37">
        <v>0</v>
      </c>
      <c r="AC37">
        <v>0</v>
      </c>
      <c r="AD37">
        <v>1</v>
      </c>
      <c r="AE37">
        <v>0</v>
      </c>
      <c r="AF37" t="s">
        <v>3</v>
      </c>
      <c r="AG37">
        <v>7.0000000000000007E-2</v>
      </c>
      <c r="AH37">
        <v>2</v>
      </c>
      <c r="AI37">
        <v>38220531</v>
      </c>
      <c r="AJ37">
        <v>37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>
      <c r="A38">
        <f>ROW(Source!A35)</f>
        <v>35</v>
      </c>
      <c r="B38">
        <v>38220543</v>
      </c>
      <c r="C38">
        <v>38220526</v>
      </c>
      <c r="D38">
        <v>36883858</v>
      </c>
      <c r="E38">
        <v>1</v>
      </c>
      <c r="F38">
        <v>1</v>
      </c>
      <c r="G38">
        <v>1</v>
      </c>
      <c r="H38">
        <v>2</v>
      </c>
      <c r="I38" t="s">
        <v>285</v>
      </c>
      <c r="J38" t="s">
        <v>286</v>
      </c>
      <c r="K38" t="s">
        <v>287</v>
      </c>
      <c r="L38">
        <v>1368</v>
      </c>
      <c r="N38">
        <v>1011</v>
      </c>
      <c r="O38" t="s">
        <v>281</v>
      </c>
      <c r="P38" t="s">
        <v>281</v>
      </c>
      <c r="Q38">
        <v>1</v>
      </c>
      <c r="X38">
        <v>0.71</v>
      </c>
      <c r="Y38">
        <v>0</v>
      </c>
      <c r="Z38">
        <v>8.1</v>
      </c>
      <c r="AA38">
        <v>0</v>
      </c>
      <c r="AB38">
        <v>0</v>
      </c>
      <c r="AC38">
        <v>0</v>
      </c>
      <c r="AD38">
        <v>1</v>
      </c>
      <c r="AE38">
        <v>0</v>
      </c>
      <c r="AF38" t="s">
        <v>3</v>
      </c>
      <c r="AG38">
        <v>0.71</v>
      </c>
      <c r="AH38">
        <v>2</v>
      </c>
      <c r="AI38">
        <v>38220532</v>
      </c>
      <c r="AJ38">
        <v>38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>
      <c r="A39">
        <f>ROW(Source!A35)</f>
        <v>35</v>
      </c>
      <c r="B39">
        <v>38220544</v>
      </c>
      <c r="C39">
        <v>38220526</v>
      </c>
      <c r="D39">
        <v>36883878</v>
      </c>
      <c r="E39">
        <v>1</v>
      </c>
      <c r="F39">
        <v>1</v>
      </c>
      <c r="G39">
        <v>1</v>
      </c>
      <c r="H39">
        <v>2</v>
      </c>
      <c r="I39" t="s">
        <v>345</v>
      </c>
      <c r="J39" t="s">
        <v>346</v>
      </c>
      <c r="K39" t="s">
        <v>347</v>
      </c>
      <c r="L39">
        <v>1368</v>
      </c>
      <c r="N39">
        <v>1011</v>
      </c>
      <c r="O39" t="s">
        <v>281</v>
      </c>
      <c r="P39" t="s">
        <v>281</v>
      </c>
      <c r="Q39">
        <v>1</v>
      </c>
      <c r="X39">
        <v>0.22</v>
      </c>
      <c r="Y39">
        <v>0</v>
      </c>
      <c r="Z39">
        <v>90</v>
      </c>
      <c r="AA39">
        <v>10.06</v>
      </c>
      <c r="AB39">
        <v>0</v>
      </c>
      <c r="AC39">
        <v>0</v>
      </c>
      <c r="AD39">
        <v>1</v>
      </c>
      <c r="AE39">
        <v>0</v>
      </c>
      <c r="AF39" t="s">
        <v>3</v>
      </c>
      <c r="AG39">
        <v>0.22</v>
      </c>
      <c r="AH39">
        <v>2</v>
      </c>
      <c r="AI39">
        <v>38220533</v>
      </c>
      <c r="AJ39">
        <v>39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>
      <c r="A40">
        <f>ROW(Source!A35)</f>
        <v>35</v>
      </c>
      <c r="B40">
        <v>38220545</v>
      </c>
      <c r="C40">
        <v>38220526</v>
      </c>
      <c r="D40">
        <v>36803258</v>
      </c>
      <c r="E40">
        <v>1</v>
      </c>
      <c r="F40">
        <v>1</v>
      </c>
      <c r="G40">
        <v>1</v>
      </c>
      <c r="H40">
        <v>3</v>
      </c>
      <c r="I40" t="s">
        <v>291</v>
      </c>
      <c r="J40" t="s">
        <v>292</v>
      </c>
      <c r="K40" t="s">
        <v>293</v>
      </c>
      <c r="L40">
        <v>1346</v>
      </c>
      <c r="N40">
        <v>1009</v>
      </c>
      <c r="O40" t="s">
        <v>294</v>
      </c>
      <c r="P40" t="s">
        <v>294</v>
      </c>
      <c r="Q40">
        <v>1</v>
      </c>
      <c r="X40">
        <v>0.1</v>
      </c>
      <c r="Y40">
        <v>10.57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 t="s">
        <v>3</v>
      </c>
      <c r="AG40">
        <v>0.1</v>
      </c>
      <c r="AH40">
        <v>2</v>
      </c>
      <c r="AI40">
        <v>38220534</v>
      </c>
      <c r="AJ40">
        <v>40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>
      <c r="A41">
        <f>ROW(Source!A35)</f>
        <v>35</v>
      </c>
      <c r="B41">
        <v>38220546</v>
      </c>
      <c r="C41">
        <v>38220526</v>
      </c>
      <c r="D41">
        <v>36804448</v>
      </c>
      <c r="E41">
        <v>1</v>
      </c>
      <c r="F41">
        <v>1</v>
      </c>
      <c r="G41">
        <v>1</v>
      </c>
      <c r="H41">
        <v>3</v>
      </c>
      <c r="I41" t="s">
        <v>322</v>
      </c>
      <c r="J41" t="s">
        <v>323</v>
      </c>
      <c r="K41" t="s">
        <v>324</v>
      </c>
      <c r="L41">
        <v>1346</v>
      </c>
      <c r="N41">
        <v>1009</v>
      </c>
      <c r="O41" t="s">
        <v>294</v>
      </c>
      <c r="P41" t="s">
        <v>294</v>
      </c>
      <c r="Q41">
        <v>1</v>
      </c>
      <c r="X41">
        <v>0.1</v>
      </c>
      <c r="Y41">
        <v>9.0399999999999991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3</v>
      </c>
      <c r="AG41">
        <v>0.1</v>
      </c>
      <c r="AH41">
        <v>2</v>
      </c>
      <c r="AI41">
        <v>38220535</v>
      </c>
      <c r="AJ41">
        <v>41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>
      <c r="A42">
        <f>ROW(Source!A35)</f>
        <v>35</v>
      </c>
      <c r="B42">
        <v>38220547</v>
      </c>
      <c r="C42">
        <v>38220526</v>
      </c>
      <c r="D42">
        <v>36838317</v>
      </c>
      <c r="E42">
        <v>1</v>
      </c>
      <c r="F42">
        <v>1</v>
      </c>
      <c r="G42">
        <v>1</v>
      </c>
      <c r="H42">
        <v>3</v>
      </c>
      <c r="I42" t="s">
        <v>305</v>
      </c>
      <c r="J42" t="s">
        <v>306</v>
      </c>
      <c r="K42" t="s">
        <v>307</v>
      </c>
      <c r="L42">
        <v>1346</v>
      </c>
      <c r="N42">
        <v>1009</v>
      </c>
      <c r="O42" t="s">
        <v>294</v>
      </c>
      <c r="P42" t="s">
        <v>294</v>
      </c>
      <c r="Q42">
        <v>1</v>
      </c>
      <c r="X42">
        <v>0.02</v>
      </c>
      <c r="Y42">
        <v>28.6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F42" t="s">
        <v>3</v>
      </c>
      <c r="AG42">
        <v>0.02</v>
      </c>
      <c r="AH42">
        <v>2</v>
      </c>
      <c r="AI42">
        <v>38220536</v>
      </c>
      <c r="AJ42">
        <v>42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>
      <c r="A43">
        <f>ROW(Source!A35)</f>
        <v>35</v>
      </c>
      <c r="B43">
        <v>38220548</v>
      </c>
      <c r="C43">
        <v>38220526</v>
      </c>
      <c r="D43">
        <v>36799065</v>
      </c>
      <c r="E43">
        <v>17</v>
      </c>
      <c r="F43">
        <v>1</v>
      </c>
      <c r="G43">
        <v>1</v>
      </c>
      <c r="H43">
        <v>3</v>
      </c>
      <c r="I43" t="s">
        <v>308</v>
      </c>
      <c r="J43" t="s">
        <v>3</v>
      </c>
      <c r="K43" t="s">
        <v>309</v>
      </c>
      <c r="L43">
        <v>1374</v>
      </c>
      <c r="N43">
        <v>1013</v>
      </c>
      <c r="O43" t="s">
        <v>310</v>
      </c>
      <c r="P43" t="s">
        <v>310</v>
      </c>
      <c r="Q43">
        <v>1</v>
      </c>
      <c r="X43">
        <v>0.47</v>
      </c>
      <c r="Y43">
        <v>1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0</v>
      </c>
      <c r="AF43" t="s">
        <v>3</v>
      </c>
      <c r="AG43">
        <v>0.47</v>
      </c>
      <c r="AH43">
        <v>2</v>
      </c>
      <c r="AI43">
        <v>38220537</v>
      </c>
      <c r="AJ43">
        <v>43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>
      <c r="A44">
        <f>ROW(Source!A36)</f>
        <v>36</v>
      </c>
      <c r="B44">
        <v>38220557</v>
      </c>
      <c r="C44">
        <v>38220549</v>
      </c>
      <c r="D44">
        <v>37064878</v>
      </c>
      <c r="E44">
        <v>1</v>
      </c>
      <c r="F44">
        <v>1</v>
      </c>
      <c r="G44">
        <v>1</v>
      </c>
      <c r="H44">
        <v>1</v>
      </c>
      <c r="I44" t="s">
        <v>273</v>
      </c>
      <c r="J44" t="s">
        <v>3</v>
      </c>
      <c r="K44" t="s">
        <v>274</v>
      </c>
      <c r="L44">
        <v>1191</v>
      </c>
      <c r="N44">
        <v>1013</v>
      </c>
      <c r="O44" t="s">
        <v>275</v>
      </c>
      <c r="P44" t="s">
        <v>275</v>
      </c>
      <c r="Q44">
        <v>1</v>
      </c>
      <c r="X44">
        <v>3.59</v>
      </c>
      <c r="Y44">
        <v>0</v>
      </c>
      <c r="Z44">
        <v>0</v>
      </c>
      <c r="AA44">
        <v>0</v>
      </c>
      <c r="AB44">
        <v>9.4</v>
      </c>
      <c r="AC44">
        <v>0</v>
      </c>
      <c r="AD44">
        <v>1</v>
      </c>
      <c r="AE44">
        <v>1</v>
      </c>
      <c r="AF44" t="s">
        <v>3</v>
      </c>
      <c r="AG44">
        <v>3.59</v>
      </c>
      <c r="AH44">
        <v>2</v>
      </c>
      <c r="AI44">
        <v>38220550</v>
      </c>
      <c r="AJ44">
        <v>44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>
      <c r="A45">
        <f>ROW(Source!A36)</f>
        <v>36</v>
      </c>
      <c r="B45">
        <v>38220558</v>
      </c>
      <c r="C45">
        <v>38220549</v>
      </c>
      <c r="D45">
        <v>37064876</v>
      </c>
      <c r="E45">
        <v>1</v>
      </c>
      <c r="F45">
        <v>1</v>
      </c>
      <c r="G45">
        <v>1</v>
      </c>
      <c r="H45">
        <v>1</v>
      </c>
      <c r="I45" t="s">
        <v>276</v>
      </c>
      <c r="J45" t="s">
        <v>3</v>
      </c>
      <c r="K45" t="s">
        <v>277</v>
      </c>
      <c r="L45">
        <v>1191</v>
      </c>
      <c r="N45">
        <v>1013</v>
      </c>
      <c r="O45" t="s">
        <v>275</v>
      </c>
      <c r="P45" t="s">
        <v>275</v>
      </c>
      <c r="Q45">
        <v>1</v>
      </c>
      <c r="X45">
        <v>0.02</v>
      </c>
      <c r="Y45">
        <v>0</v>
      </c>
      <c r="Z45">
        <v>0</v>
      </c>
      <c r="AA45">
        <v>0</v>
      </c>
      <c r="AB45">
        <v>0</v>
      </c>
      <c r="AC45">
        <v>0</v>
      </c>
      <c r="AD45">
        <v>1</v>
      </c>
      <c r="AE45">
        <v>2</v>
      </c>
      <c r="AF45" t="s">
        <v>3</v>
      </c>
      <c r="AG45">
        <v>0.02</v>
      </c>
      <c r="AH45">
        <v>2</v>
      </c>
      <c r="AI45">
        <v>38220551</v>
      </c>
      <c r="AJ45">
        <v>45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>
      <c r="A46">
        <f>ROW(Source!A36)</f>
        <v>36</v>
      </c>
      <c r="B46">
        <v>38220559</v>
      </c>
      <c r="C46">
        <v>38220549</v>
      </c>
      <c r="D46">
        <v>36882159</v>
      </c>
      <c r="E46">
        <v>1</v>
      </c>
      <c r="F46">
        <v>1</v>
      </c>
      <c r="G46">
        <v>1</v>
      </c>
      <c r="H46">
        <v>2</v>
      </c>
      <c r="I46" t="s">
        <v>278</v>
      </c>
      <c r="J46" t="s">
        <v>279</v>
      </c>
      <c r="K46" t="s">
        <v>280</v>
      </c>
      <c r="L46">
        <v>1368</v>
      </c>
      <c r="N46">
        <v>1011</v>
      </c>
      <c r="O46" t="s">
        <v>281</v>
      </c>
      <c r="P46" t="s">
        <v>281</v>
      </c>
      <c r="Q46">
        <v>1</v>
      </c>
      <c r="X46">
        <v>0.01</v>
      </c>
      <c r="Y46">
        <v>0</v>
      </c>
      <c r="Z46">
        <v>111.99</v>
      </c>
      <c r="AA46">
        <v>13.5</v>
      </c>
      <c r="AB46">
        <v>0</v>
      </c>
      <c r="AC46">
        <v>0</v>
      </c>
      <c r="AD46">
        <v>1</v>
      </c>
      <c r="AE46">
        <v>0</v>
      </c>
      <c r="AF46" t="s">
        <v>3</v>
      </c>
      <c r="AG46">
        <v>0.01</v>
      </c>
      <c r="AH46">
        <v>2</v>
      </c>
      <c r="AI46">
        <v>38220552</v>
      </c>
      <c r="AJ46">
        <v>46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>
      <c r="A47">
        <f>ROW(Source!A36)</f>
        <v>36</v>
      </c>
      <c r="B47">
        <v>38220560</v>
      </c>
      <c r="C47">
        <v>38220549</v>
      </c>
      <c r="D47">
        <v>36883554</v>
      </c>
      <c r="E47">
        <v>1</v>
      </c>
      <c r="F47">
        <v>1</v>
      </c>
      <c r="G47">
        <v>1</v>
      </c>
      <c r="H47">
        <v>2</v>
      </c>
      <c r="I47" t="s">
        <v>282</v>
      </c>
      <c r="J47" t="s">
        <v>283</v>
      </c>
      <c r="K47" t="s">
        <v>284</v>
      </c>
      <c r="L47">
        <v>1368</v>
      </c>
      <c r="N47">
        <v>1011</v>
      </c>
      <c r="O47" t="s">
        <v>281</v>
      </c>
      <c r="P47" t="s">
        <v>281</v>
      </c>
      <c r="Q47">
        <v>1</v>
      </c>
      <c r="X47">
        <v>0.01</v>
      </c>
      <c r="Y47">
        <v>0</v>
      </c>
      <c r="Z47">
        <v>65.709999999999994</v>
      </c>
      <c r="AA47">
        <v>11.6</v>
      </c>
      <c r="AB47">
        <v>0</v>
      </c>
      <c r="AC47">
        <v>0</v>
      </c>
      <c r="AD47">
        <v>1</v>
      </c>
      <c r="AE47">
        <v>0</v>
      </c>
      <c r="AF47" t="s">
        <v>3</v>
      </c>
      <c r="AG47">
        <v>0.01</v>
      </c>
      <c r="AH47">
        <v>2</v>
      </c>
      <c r="AI47">
        <v>38220553</v>
      </c>
      <c r="AJ47">
        <v>47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>
      <c r="A48">
        <f>ROW(Source!A36)</f>
        <v>36</v>
      </c>
      <c r="B48">
        <v>38220561</v>
      </c>
      <c r="C48">
        <v>38220549</v>
      </c>
      <c r="D48">
        <v>36883858</v>
      </c>
      <c r="E48">
        <v>1</v>
      </c>
      <c r="F48">
        <v>1</v>
      </c>
      <c r="G48">
        <v>1</v>
      </c>
      <c r="H48">
        <v>2</v>
      </c>
      <c r="I48" t="s">
        <v>285</v>
      </c>
      <c r="J48" t="s">
        <v>286</v>
      </c>
      <c r="K48" t="s">
        <v>287</v>
      </c>
      <c r="L48">
        <v>1368</v>
      </c>
      <c r="N48">
        <v>1011</v>
      </c>
      <c r="O48" t="s">
        <v>281</v>
      </c>
      <c r="P48" t="s">
        <v>281</v>
      </c>
      <c r="Q48">
        <v>1</v>
      </c>
      <c r="X48">
        <v>0.56000000000000005</v>
      </c>
      <c r="Y48">
        <v>0</v>
      </c>
      <c r="Z48">
        <v>8.1</v>
      </c>
      <c r="AA48">
        <v>0</v>
      </c>
      <c r="AB48">
        <v>0</v>
      </c>
      <c r="AC48">
        <v>0</v>
      </c>
      <c r="AD48">
        <v>1</v>
      </c>
      <c r="AE48">
        <v>0</v>
      </c>
      <c r="AF48" t="s">
        <v>3</v>
      </c>
      <c r="AG48">
        <v>0.56000000000000005</v>
      </c>
      <c r="AH48">
        <v>2</v>
      </c>
      <c r="AI48">
        <v>38220554</v>
      </c>
      <c r="AJ48">
        <v>48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>
      <c r="A49">
        <f>ROW(Source!A36)</f>
        <v>36</v>
      </c>
      <c r="B49">
        <v>38220562</v>
      </c>
      <c r="C49">
        <v>38220549</v>
      </c>
      <c r="D49">
        <v>36825790</v>
      </c>
      <c r="E49">
        <v>1</v>
      </c>
      <c r="F49">
        <v>1</v>
      </c>
      <c r="G49">
        <v>1</v>
      </c>
      <c r="H49">
        <v>3</v>
      </c>
      <c r="I49" t="s">
        <v>348</v>
      </c>
      <c r="J49" t="s">
        <v>349</v>
      </c>
      <c r="K49" t="s">
        <v>350</v>
      </c>
      <c r="L49">
        <v>1348</v>
      </c>
      <c r="N49">
        <v>1009</v>
      </c>
      <c r="O49" t="s">
        <v>150</v>
      </c>
      <c r="P49" t="s">
        <v>150</v>
      </c>
      <c r="Q49">
        <v>1000</v>
      </c>
      <c r="X49">
        <v>1E-3</v>
      </c>
      <c r="Y49">
        <v>5763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3</v>
      </c>
      <c r="AG49">
        <v>1E-3</v>
      </c>
      <c r="AH49">
        <v>2</v>
      </c>
      <c r="AI49">
        <v>38220555</v>
      </c>
      <c r="AJ49">
        <v>49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>
      <c r="A50">
        <f>ROW(Source!A36)</f>
        <v>36</v>
      </c>
      <c r="B50">
        <v>38220563</v>
      </c>
      <c r="C50">
        <v>38220549</v>
      </c>
      <c r="D50">
        <v>36799065</v>
      </c>
      <c r="E50">
        <v>17</v>
      </c>
      <c r="F50">
        <v>1</v>
      </c>
      <c r="G50">
        <v>1</v>
      </c>
      <c r="H50">
        <v>3</v>
      </c>
      <c r="I50" t="s">
        <v>308</v>
      </c>
      <c r="J50" t="s">
        <v>3</v>
      </c>
      <c r="K50" t="s">
        <v>309</v>
      </c>
      <c r="L50">
        <v>1374</v>
      </c>
      <c r="N50">
        <v>1013</v>
      </c>
      <c r="O50" t="s">
        <v>310</v>
      </c>
      <c r="P50" t="s">
        <v>310</v>
      </c>
      <c r="Q50">
        <v>1</v>
      </c>
      <c r="X50">
        <v>0.68</v>
      </c>
      <c r="Y50">
        <v>1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F50" t="s">
        <v>3</v>
      </c>
      <c r="AG50">
        <v>0.68</v>
      </c>
      <c r="AH50">
        <v>2</v>
      </c>
      <c r="AI50">
        <v>38220556</v>
      </c>
      <c r="AJ50">
        <v>50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>
      <c r="A51">
        <f>ROW(Source!A37)</f>
        <v>37</v>
      </c>
      <c r="B51">
        <v>38220573</v>
      </c>
      <c r="C51">
        <v>38220564</v>
      </c>
      <c r="D51">
        <v>37064878</v>
      </c>
      <c r="E51">
        <v>1</v>
      </c>
      <c r="F51">
        <v>1</v>
      </c>
      <c r="G51">
        <v>1</v>
      </c>
      <c r="H51">
        <v>1</v>
      </c>
      <c r="I51" t="s">
        <v>273</v>
      </c>
      <c r="J51" t="s">
        <v>3</v>
      </c>
      <c r="K51" t="s">
        <v>274</v>
      </c>
      <c r="L51">
        <v>1191</v>
      </c>
      <c r="N51">
        <v>1013</v>
      </c>
      <c r="O51" t="s">
        <v>275</v>
      </c>
      <c r="P51" t="s">
        <v>275</v>
      </c>
      <c r="Q51">
        <v>1</v>
      </c>
      <c r="X51">
        <v>10.7</v>
      </c>
      <c r="Y51">
        <v>0</v>
      </c>
      <c r="Z51">
        <v>0</v>
      </c>
      <c r="AA51">
        <v>0</v>
      </c>
      <c r="AB51">
        <v>9.4</v>
      </c>
      <c r="AC51">
        <v>0</v>
      </c>
      <c r="AD51">
        <v>1</v>
      </c>
      <c r="AE51">
        <v>1</v>
      </c>
      <c r="AF51" t="s">
        <v>3</v>
      </c>
      <c r="AG51">
        <v>10.7</v>
      </c>
      <c r="AH51">
        <v>2</v>
      </c>
      <c r="AI51">
        <v>38220565</v>
      </c>
      <c r="AJ51">
        <v>51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>
      <c r="A52">
        <f>ROW(Source!A37)</f>
        <v>37</v>
      </c>
      <c r="B52">
        <v>38220574</v>
      </c>
      <c r="C52">
        <v>38220564</v>
      </c>
      <c r="D52">
        <v>37064876</v>
      </c>
      <c r="E52">
        <v>1</v>
      </c>
      <c r="F52">
        <v>1</v>
      </c>
      <c r="G52">
        <v>1</v>
      </c>
      <c r="H52">
        <v>1</v>
      </c>
      <c r="I52" t="s">
        <v>276</v>
      </c>
      <c r="J52" t="s">
        <v>3</v>
      </c>
      <c r="K52" t="s">
        <v>277</v>
      </c>
      <c r="L52">
        <v>1191</v>
      </c>
      <c r="N52">
        <v>1013</v>
      </c>
      <c r="O52" t="s">
        <v>275</v>
      </c>
      <c r="P52" t="s">
        <v>275</v>
      </c>
      <c r="Q52">
        <v>1</v>
      </c>
      <c r="X52">
        <v>0.38</v>
      </c>
      <c r="Y52">
        <v>0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2</v>
      </c>
      <c r="AF52" t="s">
        <v>3</v>
      </c>
      <c r="AG52">
        <v>0.38</v>
      </c>
      <c r="AH52">
        <v>2</v>
      </c>
      <c r="AI52">
        <v>38220566</v>
      </c>
      <c r="AJ52">
        <v>52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>
      <c r="A53">
        <f>ROW(Source!A37)</f>
        <v>37</v>
      </c>
      <c r="B53">
        <v>38220575</v>
      </c>
      <c r="C53">
        <v>38220564</v>
      </c>
      <c r="D53">
        <v>36882159</v>
      </c>
      <c r="E53">
        <v>1</v>
      </c>
      <c r="F53">
        <v>1</v>
      </c>
      <c r="G53">
        <v>1</v>
      </c>
      <c r="H53">
        <v>2</v>
      </c>
      <c r="I53" t="s">
        <v>278</v>
      </c>
      <c r="J53" t="s">
        <v>279</v>
      </c>
      <c r="K53" t="s">
        <v>280</v>
      </c>
      <c r="L53">
        <v>1368</v>
      </c>
      <c r="N53">
        <v>1011</v>
      </c>
      <c r="O53" t="s">
        <v>281</v>
      </c>
      <c r="P53" t="s">
        <v>281</v>
      </c>
      <c r="Q53">
        <v>1</v>
      </c>
      <c r="X53">
        <v>0.19</v>
      </c>
      <c r="Y53">
        <v>0</v>
      </c>
      <c r="Z53">
        <v>111.99</v>
      </c>
      <c r="AA53">
        <v>13.5</v>
      </c>
      <c r="AB53">
        <v>0</v>
      </c>
      <c r="AC53">
        <v>0</v>
      </c>
      <c r="AD53">
        <v>1</v>
      </c>
      <c r="AE53">
        <v>0</v>
      </c>
      <c r="AF53" t="s">
        <v>3</v>
      </c>
      <c r="AG53">
        <v>0.19</v>
      </c>
      <c r="AH53">
        <v>2</v>
      </c>
      <c r="AI53">
        <v>38220567</v>
      </c>
      <c r="AJ53">
        <v>53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>
      <c r="A54">
        <f>ROW(Source!A37)</f>
        <v>37</v>
      </c>
      <c r="B54">
        <v>38220576</v>
      </c>
      <c r="C54">
        <v>38220564</v>
      </c>
      <c r="D54">
        <v>36883554</v>
      </c>
      <c r="E54">
        <v>1</v>
      </c>
      <c r="F54">
        <v>1</v>
      </c>
      <c r="G54">
        <v>1</v>
      </c>
      <c r="H54">
        <v>2</v>
      </c>
      <c r="I54" t="s">
        <v>282</v>
      </c>
      <c r="J54" t="s">
        <v>283</v>
      </c>
      <c r="K54" t="s">
        <v>284</v>
      </c>
      <c r="L54">
        <v>1368</v>
      </c>
      <c r="N54">
        <v>1011</v>
      </c>
      <c r="O54" t="s">
        <v>281</v>
      </c>
      <c r="P54" t="s">
        <v>281</v>
      </c>
      <c r="Q54">
        <v>1</v>
      </c>
      <c r="X54">
        <v>0.19</v>
      </c>
      <c r="Y54">
        <v>0</v>
      </c>
      <c r="Z54">
        <v>65.709999999999994</v>
      </c>
      <c r="AA54">
        <v>11.6</v>
      </c>
      <c r="AB54">
        <v>0</v>
      </c>
      <c r="AC54">
        <v>0</v>
      </c>
      <c r="AD54">
        <v>1</v>
      </c>
      <c r="AE54">
        <v>0</v>
      </c>
      <c r="AF54" t="s">
        <v>3</v>
      </c>
      <c r="AG54">
        <v>0.19</v>
      </c>
      <c r="AH54">
        <v>2</v>
      </c>
      <c r="AI54">
        <v>38220568</v>
      </c>
      <c r="AJ54">
        <v>54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>
      <c r="A55">
        <f>ROW(Source!A37)</f>
        <v>37</v>
      </c>
      <c r="B55">
        <v>38220577</v>
      </c>
      <c r="C55">
        <v>38220564</v>
      </c>
      <c r="D55">
        <v>36883858</v>
      </c>
      <c r="E55">
        <v>1</v>
      </c>
      <c r="F55">
        <v>1</v>
      </c>
      <c r="G55">
        <v>1</v>
      </c>
      <c r="H55">
        <v>2</v>
      </c>
      <c r="I55" t="s">
        <v>285</v>
      </c>
      <c r="J55" t="s">
        <v>286</v>
      </c>
      <c r="K55" t="s">
        <v>287</v>
      </c>
      <c r="L55">
        <v>1368</v>
      </c>
      <c r="N55">
        <v>1011</v>
      </c>
      <c r="O55" t="s">
        <v>281</v>
      </c>
      <c r="P55" t="s">
        <v>281</v>
      </c>
      <c r="Q55">
        <v>1</v>
      </c>
      <c r="X55">
        <v>1.75</v>
      </c>
      <c r="Y55">
        <v>0</v>
      </c>
      <c r="Z55">
        <v>8.1</v>
      </c>
      <c r="AA55">
        <v>0</v>
      </c>
      <c r="AB55">
        <v>0</v>
      </c>
      <c r="AC55">
        <v>0</v>
      </c>
      <c r="AD55">
        <v>1</v>
      </c>
      <c r="AE55">
        <v>0</v>
      </c>
      <c r="AF55" t="s">
        <v>3</v>
      </c>
      <c r="AG55">
        <v>1.75</v>
      </c>
      <c r="AH55">
        <v>2</v>
      </c>
      <c r="AI55">
        <v>38220569</v>
      </c>
      <c r="AJ55">
        <v>55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>
      <c r="A56">
        <f>ROW(Source!A37)</f>
        <v>37</v>
      </c>
      <c r="B56">
        <v>38220578</v>
      </c>
      <c r="C56">
        <v>38220564</v>
      </c>
      <c r="D56">
        <v>36803258</v>
      </c>
      <c r="E56">
        <v>1</v>
      </c>
      <c r="F56">
        <v>1</v>
      </c>
      <c r="G56">
        <v>1</v>
      </c>
      <c r="H56">
        <v>3</v>
      </c>
      <c r="I56" t="s">
        <v>291</v>
      </c>
      <c r="J56" t="s">
        <v>292</v>
      </c>
      <c r="K56" t="s">
        <v>293</v>
      </c>
      <c r="L56">
        <v>1346</v>
      </c>
      <c r="N56">
        <v>1009</v>
      </c>
      <c r="O56" t="s">
        <v>294</v>
      </c>
      <c r="P56" t="s">
        <v>294</v>
      </c>
      <c r="Q56">
        <v>1</v>
      </c>
      <c r="X56">
        <v>0.65</v>
      </c>
      <c r="Y56">
        <v>10.57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0</v>
      </c>
      <c r="AF56" t="s">
        <v>3</v>
      </c>
      <c r="AG56">
        <v>0.65</v>
      </c>
      <c r="AH56">
        <v>2</v>
      </c>
      <c r="AI56">
        <v>38220570</v>
      </c>
      <c r="AJ56">
        <v>56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>
      <c r="A57">
        <f>ROW(Source!A37)</f>
        <v>37</v>
      </c>
      <c r="B57">
        <v>38220579</v>
      </c>
      <c r="C57">
        <v>38220564</v>
      </c>
      <c r="D57">
        <v>36838321</v>
      </c>
      <c r="E57">
        <v>1</v>
      </c>
      <c r="F57">
        <v>1</v>
      </c>
      <c r="G57">
        <v>1</v>
      </c>
      <c r="H57">
        <v>3</v>
      </c>
      <c r="I57" t="s">
        <v>351</v>
      </c>
      <c r="J57" t="s">
        <v>352</v>
      </c>
      <c r="K57" t="s">
        <v>353</v>
      </c>
      <c r="L57">
        <v>1346</v>
      </c>
      <c r="N57">
        <v>1009</v>
      </c>
      <c r="O57" t="s">
        <v>294</v>
      </c>
      <c r="P57" t="s">
        <v>294</v>
      </c>
      <c r="Q57">
        <v>1</v>
      </c>
      <c r="X57">
        <v>2</v>
      </c>
      <c r="Y57">
        <v>238.48</v>
      </c>
      <c r="Z57">
        <v>0</v>
      </c>
      <c r="AA57">
        <v>0</v>
      </c>
      <c r="AB57">
        <v>0</v>
      </c>
      <c r="AC57">
        <v>0</v>
      </c>
      <c r="AD57">
        <v>1</v>
      </c>
      <c r="AE57">
        <v>0</v>
      </c>
      <c r="AF57" t="s">
        <v>3</v>
      </c>
      <c r="AG57">
        <v>2</v>
      </c>
      <c r="AH57">
        <v>2</v>
      </c>
      <c r="AI57">
        <v>38220571</v>
      </c>
      <c r="AJ57">
        <v>57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>
      <c r="A58">
        <f>ROW(Source!A37)</f>
        <v>37</v>
      </c>
      <c r="B58">
        <v>38220580</v>
      </c>
      <c r="C58">
        <v>38220564</v>
      </c>
      <c r="D58">
        <v>36799065</v>
      </c>
      <c r="E58">
        <v>17</v>
      </c>
      <c r="F58">
        <v>1</v>
      </c>
      <c r="G58">
        <v>1</v>
      </c>
      <c r="H58">
        <v>3</v>
      </c>
      <c r="I58" t="s">
        <v>308</v>
      </c>
      <c r="J58" t="s">
        <v>3</v>
      </c>
      <c r="K58" t="s">
        <v>309</v>
      </c>
      <c r="L58">
        <v>1374</v>
      </c>
      <c r="N58">
        <v>1013</v>
      </c>
      <c r="O58" t="s">
        <v>310</v>
      </c>
      <c r="P58" t="s">
        <v>310</v>
      </c>
      <c r="Q58">
        <v>1</v>
      </c>
      <c r="X58">
        <v>2.0099999999999998</v>
      </c>
      <c r="Y58">
        <v>1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0</v>
      </c>
      <c r="AF58" t="s">
        <v>3</v>
      </c>
      <c r="AG58">
        <v>2.0099999999999998</v>
      </c>
      <c r="AH58">
        <v>2</v>
      </c>
      <c r="AI58">
        <v>38220572</v>
      </c>
      <c r="AJ58">
        <v>58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>
      <c r="A59">
        <f>ROW(Source!A38)</f>
        <v>38</v>
      </c>
      <c r="B59">
        <v>38220591</v>
      </c>
      <c r="C59">
        <v>38220581</v>
      </c>
      <c r="D59">
        <v>37064878</v>
      </c>
      <c r="E59">
        <v>1</v>
      </c>
      <c r="F59">
        <v>1</v>
      </c>
      <c r="G59">
        <v>1</v>
      </c>
      <c r="H59">
        <v>1</v>
      </c>
      <c r="I59" t="s">
        <v>273</v>
      </c>
      <c r="J59" t="s">
        <v>3</v>
      </c>
      <c r="K59" t="s">
        <v>274</v>
      </c>
      <c r="L59">
        <v>1191</v>
      </c>
      <c r="N59">
        <v>1013</v>
      </c>
      <c r="O59" t="s">
        <v>275</v>
      </c>
      <c r="P59" t="s">
        <v>275</v>
      </c>
      <c r="Q59">
        <v>1</v>
      </c>
      <c r="X59">
        <v>19</v>
      </c>
      <c r="Y59">
        <v>0</v>
      </c>
      <c r="Z59">
        <v>0</v>
      </c>
      <c r="AA59">
        <v>0</v>
      </c>
      <c r="AB59">
        <v>9.4</v>
      </c>
      <c r="AC59">
        <v>0</v>
      </c>
      <c r="AD59">
        <v>1</v>
      </c>
      <c r="AE59">
        <v>1</v>
      </c>
      <c r="AF59" t="s">
        <v>3</v>
      </c>
      <c r="AG59">
        <v>19</v>
      </c>
      <c r="AH59">
        <v>2</v>
      </c>
      <c r="AI59">
        <v>38220582</v>
      </c>
      <c r="AJ59">
        <v>59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>
      <c r="A60">
        <f>ROW(Source!A38)</f>
        <v>38</v>
      </c>
      <c r="B60">
        <v>38220592</v>
      </c>
      <c r="C60">
        <v>38220581</v>
      </c>
      <c r="D60">
        <v>37064876</v>
      </c>
      <c r="E60">
        <v>1</v>
      </c>
      <c r="F60">
        <v>1</v>
      </c>
      <c r="G60">
        <v>1</v>
      </c>
      <c r="H60">
        <v>1</v>
      </c>
      <c r="I60" t="s">
        <v>276</v>
      </c>
      <c r="J60" t="s">
        <v>3</v>
      </c>
      <c r="K60" t="s">
        <v>277</v>
      </c>
      <c r="L60">
        <v>1191</v>
      </c>
      <c r="N60">
        <v>1013</v>
      </c>
      <c r="O60" t="s">
        <v>275</v>
      </c>
      <c r="P60" t="s">
        <v>275</v>
      </c>
      <c r="Q60">
        <v>1</v>
      </c>
      <c r="X60">
        <v>0.38</v>
      </c>
      <c r="Y60">
        <v>0</v>
      </c>
      <c r="Z60">
        <v>0</v>
      </c>
      <c r="AA60">
        <v>0</v>
      </c>
      <c r="AB60">
        <v>0</v>
      </c>
      <c r="AC60">
        <v>0</v>
      </c>
      <c r="AD60">
        <v>1</v>
      </c>
      <c r="AE60">
        <v>2</v>
      </c>
      <c r="AF60" t="s">
        <v>3</v>
      </c>
      <c r="AG60">
        <v>0.38</v>
      </c>
      <c r="AH60">
        <v>2</v>
      </c>
      <c r="AI60">
        <v>38220583</v>
      </c>
      <c r="AJ60">
        <v>60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>
      <c r="A61">
        <f>ROW(Source!A38)</f>
        <v>38</v>
      </c>
      <c r="B61">
        <v>38220593</v>
      </c>
      <c r="C61">
        <v>38220581</v>
      </c>
      <c r="D61">
        <v>36882159</v>
      </c>
      <c r="E61">
        <v>1</v>
      </c>
      <c r="F61">
        <v>1</v>
      </c>
      <c r="G61">
        <v>1</v>
      </c>
      <c r="H61">
        <v>2</v>
      </c>
      <c r="I61" t="s">
        <v>278</v>
      </c>
      <c r="J61" t="s">
        <v>279</v>
      </c>
      <c r="K61" t="s">
        <v>280</v>
      </c>
      <c r="L61">
        <v>1368</v>
      </c>
      <c r="N61">
        <v>1011</v>
      </c>
      <c r="O61" t="s">
        <v>281</v>
      </c>
      <c r="P61" t="s">
        <v>281</v>
      </c>
      <c r="Q61">
        <v>1</v>
      </c>
      <c r="X61">
        <v>0.19</v>
      </c>
      <c r="Y61">
        <v>0</v>
      </c>
      <c r="Z61">
        <v>111.99</v>
      </c>
      <c r="AA61">
        <v>13.5</v>
      </c>
      <c r="AB61">
        <v>0</v>
      </c>
      <c r="AC61">
        <v>0</v>
      </c>
      <c r="AD61">
        <v>1</v>
      </c>
      <c r="AE61">
        <v>0</v>
      </c>
      <c r="AF61" t="s">
        <v>3</v>
      </c>
      <c r="AG61">
        <v>0.19</v>
      </c>
      <c r="AH61">
        <v>2</v>
      </c>
      <c r="AI61">
        <v>38220584</v>
      </c>
      <c r="AJ61">
        <v>61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>
      <c r="A62">
        <f>ROW(Source!A38)</f>
        <v>38</v>
      </c>
      <c r="B62">
        <v>38220594</v>
      </c>
      <c r="C62">
        <v>38220581</v>
      </c>
      <c r="D62">
        <v>36883554</v>
      </c>
      <c r="E62">
        <v>1</v>
      </c>
      <c r="F62">
        <v>1</v>
      </c>
      <c r="G62">
        <v>1</v>
      </c>
      <c r="H62">
        <v>2</v>
      </c>
      <c r="I62" t="s">
        <v>282</v>
      </c>
      <c r="J62" t="s">
        <v>283</v>
      </c>
      <c r="K62" t="s">
        <v>284</v>
      </c>
      <c r="L62">
        <v>1368</v>
      </c>
      <c r="N62">
        <v>1011</v>
      </c>
      <c r="O62" t="s">
        <v>281</v>
      </c>
      <c r="P62" t="s">
        <v>281</v>
      </c>
      <c r="Q62">
        <v>1</v>
      </c>
      <c r="X62">
        <v>0.19</v>
      </c>
      <c r="Y62">
        <v>0</v>
      </c>
      <c r="Z62">
        <v>65.709999999999994</v>
      </c>
      <c r="AA62">
        <v>11.6</v>
      </c>
      <c r="AB62">
        <v>0</v>
      </c>
      <c r="AC62">
        <v>0</v>
      </c>
      <c r="AD62">
        <v>1</v>
      </c>
      <c r="AE62">
        <v>0</v>
      </c>
      <c r="AF62" t="s">
        <v>3</v>
      </c>
      <c r="AG62">
        <v>0.19</v>
      </c>
      <c r="AH62">
        <v>2</v>
      </c>
      <c r="AI62">
        <v>38220585</v>
      </c>
      <c r="AJ62">
        <v>62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>
      <c r="A63">
        <f>ROW(Source!A38)</f>
        <v>38</v>
      </c>
      <c r="B63">
        <v>38220595</v>
      </c>
      <c r="C63">
        <v>38220581</v>
      </c>
      <c r="D63">
        <v>36883858</v>
      </c>
      <c r="E63">
        <v>1</v>
      </c>
      <c r="F63">
        <v>1</v>
      </c>
      <c r="G63">
        <v>1</v>
      </c>
      <c r="H63">
        <v>2</v>
      </c>
      <c r="I63" t="s">
        <v>285</v>
      </c>
      <c r="J63" t="s">
        <v>286</v>
      </c>
      <c r="K63" t="s">
        <v>287</v>
      </c>
      <c r="L63">
        <v>1368</v>
      </c>
      <c r="N63">
        <v>1011</v>
      </c>
      <c r="O63" t="s">
        <v>281</v>
      </c>
      <c r="P63" t="s">
        <v>281</v>
      </c>
      <c r="Q63">
        <v>1</v>
      </c>
      <c r="X63">
        <v>3.36</v>
      </c>
      <c r="Y63">
        <v>0</v>
      </c>
      <c r="Z63">
        <v>8.1</v>
      </c>
      <c r="AA63">
        <v>0</v>
      </c>
      <c r="AB63">
        <v>0</v>
      </c>
      <c r="AC63">
        <v>0</v>
      </c>
      <c r="AD63">
        <v>1</v>
      </c>
      <c r="AE63">
        <v>0</v>
      </c>
      <c r="AF63" t="s">
        <v>3</v>
      </c>
      <c r="AG63">
        <v>3.36</v>
      </c>
      <c r="AH63">
        <v>2</v>
      </c>
      <c r="AI63">
        <v>38220586</v>
      </c>
      <c r="AJ63">
        <v>63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>
      <c r="A64">
        <f>ROW(Source!A38)</f>
        <v>38</v>
      </c>
      <c r="B64">
        <v>38220596</v>
      </c>
      <c r="C64">
        <v>38220581</v>
      </c>
      <c r="D64">
        <v>36803258</v>
      </c>
      <c r="E64">
        <v>1</v>
      </c>
      <c r="F64">
        <v>1</v>
      </c>
      <c r="G64">
        <v>1</v>
      </c>
      <c r="H64">
        <v>3</v>
      </c>
      <c r="I64" t="s">
        <v>291</v>
      </c>
      <c r="J64" t="s">
        <v>292</v>
      </c>
      <c r="K64" t="s">
        <v>293</v>
      </c>
      <c r="L64">
        <v>1346</v>
      </c>
      <c r="N64">
        <v>1009</v>
      </c>
      <c r="O64" t="s">
        <v>294</v>
      </c>
      <c r="P64" t="s">
        <v>294</v>
      </c>
      <c r="Q64">
        <v>1</v>
      </c>
      <c r="X64">
        <v>0.55000000000000004</v>
      </c>
      <c r="Y64">
        <v>10.57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F64" t="s">
        <v>3</v>
      </c>
      <c r="AG64">
        <v>0.55000000000000004</v>
      </c>
      <c r="AH64">
        <v>2</v>
      </c>
      <c r="AI64">
        <v>38220587</v>
      </c>
      <c r="AJ64">
        <v>64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>
      <c r="A65">
        <f>ROW(Source!A38)</f>
        <v>38</v>
      </c>
      <c r="B65">
        <v>38220597</v>
      </c>
      <c r="C65">
        <v>38220581</v>
      </c>
      <c r="D65">
        <v>36825790</v>
      </c>
      <c r="E65">
        <v>1</v>
      </c>
      <c r="F65">
        <v>1</v>
      </c>
      <c r="G65">
        <v>1</v>
      </c>
      <c r="H65">
        <v>3</v>
      </c>
      <c r="I65" t="s">
        <v>348</v>
      </c>
      <c r="J65" t="s">
        <v>349</v>
      </c>
      <c r="K65" t="s">
        <v>350</v>
      </c>
      <c r="L65">
        <v>1348</v>
      </c>
      <c r="N65">
        <v>1009</v>
      </c>
      <c r="O65" t="s">
        <v>150</v>
      </c>
      <c r="P65" t="s">
        <v>150</v>
      </c>
      <c r="Q65">
        <v>1000</v>
      </c>
      <c r="X65">
        <v>4.0000000000000001E-3</v>
      </c>
      <c r="Y65">
        <v>5763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0</v>
      </c>
      <c r="AF65" t="s">
        <v>3</v>
      </c>
      <c r="AG65">
        <v>4.0000000000000001E-3</v>
      </c>
      <c r="AH65">
        <v>2</v>
      </c>
      <c r="AI65">
        <v>38220588</v>
      </c>
      <c r="AJ65">
        <v>65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>
      <c r="A66">
        <f>ROW(Source!A38)</f>
        <v>38</v>
      </c>
      <c r="B66">
        <v>38220598</v>
      </c>
      <c r="C66">
        <v>38220581</v>
      </c>
      <c r="D66">
        <v>36838321</v>
      </c>
      <c r="E66">
        <v>1</v>
      </c>
      <c r="F66">
        <v>1</v>
      </c>
      <c r="G66">
        <v>1</v>
      </c>
      <c r="H66">
        <v>3</v>
      </c>
      <c r="I66" t="s">
        <v>351</v>
      </c>
      <c r="J66" t="s">
        <v>352</v>
      </c>
      <c r="K66" t="s">
        <v>353</v>
      </c>
      <c r="L66">
        <v>1346</v>
      </c>
      <c r="N66">
        <v>1009</v>
      </c>
      <c r="O66" t="s">
        <v>294</v>
      </c>
      <c r="P66" t="s">
        <v>294</v>
      </c>
      <c r="Q66">
        <v>1</v>
      </c>
      <c r="X66">
        <v>2</v>
      </c>
      <c r="Y66">
        <v>238.48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F66" t="s">
        <v>3</v>
      </c>
      <c r="AG66">
        <v>2</v>
      </c>
      <c r="AH66">
        <v>2</v>
      </c>
      <c r="AI66">
        <v>38220589</v>
      </c>
      <c r="AJ66">
        <v>66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>
      <c r="A67">
        <f>ROW(Source!A38)</f>
        <v>38</v>
      </c>
      <c r="B67">
        <v>38220599</v>
      </c>
      <c r="C67">
        <v>38220581</v>
      </c>
      <c r="D67">
        <v>36799065</v>
      </c>
      <c r="E67">
        <v>17</v>
      </c>
      <c r="F67">
        <v>1</v>
      </c>
      <c r="G67">
        <v>1</v>
      </c>
      <c r="H67">
        <v>3</v>
      </c>
      <c r="I67" t="s">
        <v>308</v>
      </c>
      <c r="J67" t="s">
        <v>3</v>
      </c>
      <c r="K67" t="s">
        <v>309</v>
      </c>
      <c r="L67">
        <v>1374</v>
      </c>
      <c r="N67">
        <v>1013</v>
      </c>
      <c r="O67" t="s">
        <v>310</v>
      </c>
      <c r="P67" t="s">
        <v>310</v>
      </c>
      <c r="Q67">
        <v>1</v>
      </c>
      <c r="X67">
        <v>3.57</v>
      </c>
      <c r="Y67">
        <v>1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0</v>
      </c>
      <c r="AF67" t="s">
        <v>3</v>
      </c>
      <c r="AG67">
        <v>3.57</v>
      </c>
      <c r="AH67">
        <v>2</v>
      </c>
      <c r="AI67">
        <v>38220590</v>
      </c>
      <c r="AJ67">
        <v>67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>
      <c r="A68">
        <f>ROW(Source!A39)</f>
        <v>39</v>
      </c>
      <c r="B68">
        <v>38220614</v>
      </c>
      <c r="C68">
        <v>38220600</v>
      </c>
      <c r="D68">
        <v>37080781</v>
      </c>
      <c r="E68">
        <v>1</v>
      </c>
      <c r="F68">
        <v>1</v>
      </c>
      <c r="G68">
        <v>1</v>
      </c>
      <c r="H68">
        <v>1</v>
      </c>
      <c r="I68" t="s">
        <v>337</v>
      </c>
      <c r="J68" t="s">
        <v>3</v>
      </c>
      <c r="K68" t="s">
        <v>338</v>
      </c>
      <c r="L68">
        <v>1191</v>
      </c>
      <c r="N68">
        <v>1013</v>
      </c>
      <c r="O68" t="s">
        <v>275</v>
      </c>
      <c r="P68" t="s">
        <v>275</v>
      </c>
      <c r="Q68">
        <v>1</v>
      </c>
      <c r="X68">
        <v>16.8</v>
      </c>
      <c r="Y68">
        <v>0</v>
      </c>
      <c r="Z68">
        <v>0</v>
      </c>
      <c r="AA68">
        <v>0</v>
      </c>
      <c r="AB68">
        <v>9.92</v>
      </c>
      <c r="AC68">
        <v>0</v>
      </c>
      <c r="AD68">
        <v>1</v>
      </c>
      <c r="AE68">
        <v>1</v>
      </c>
      <c r="AF68" t="s">
        <v>3</v>
      </c>
      <c r="AG68">
        <v>16.8</v>
      </c>
      <c r="AH68">
        <v>2</v>
      </c>
      <c r="AI68">
        <v>38220601</v>
      </c>
      <c r="AJ68">
        <v>68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>
      <c r="A69">
        <f>ROW(Source!A39)</f>
        <v>39</v>
      </c>
      <c r="B69">
        <v>38220615</v>
      </c>
      <c r="C69">
        <v>38220600</v>
      </c>
      <c r="D69">
        <v>37064876</v>
      </c>
      <c r="E69">
        <v>1</v>
      </c>
      <c r="F69">
        <v>1</v>
      </c>
      <c r="G69">
        <v>1</v>
      </c>
      <c r="H69">
        <v>1</v>
      </c>
      <c r="I69" t="s">
        <v>276</v>
      </c>
      <c r="J69" t="s">
        <v>3</v>
      </c>
      <c r="K69" t="s">
        <v>277</v>
      </c>
      <c r="L69">
        <v>1191</v>
      </c>
      <c r="N69">
        <v>1013</v>
      </c>
      <c r="O69" t="s">
        <v>275</v>
      </c>
      <c r="P69" t="s">
        <v>275</v>
      </c>
      <c r="Q69">
        <v>1</v>
      </c>
      <c r="X69">
        <v>0.02</v>
      </c>
      <c r="Y69">
        <v>0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2</v>
      </c>
      <c r="AF69" t="s">
        <v>3</v>
      </c>
      <c r="AG69">
        <v>0.02</v>
      </c>
      <c r="AH69">
        <v>2</v>
      </c>
      <c r="AI69">
        <v>38220602</v>
      </c>
      <c r="AJ69">
        <v>69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>
      <c r="A70">
        <f>ROW(Source!A39)</f>
        <v>39</v>
      </c>
      <c r="B70">
        <v>38220616</v>
      </c>
      <c r="C70">
        <v>38220600</v>
      </c>
      <c r="D70">
        <v>36882159</v>
      </c>
      <c r="E70">
        <v>1</v>
      </c>
      <c r="F70">
        <v>1</v>
      </c>
      <c r="G70">
        <v>1</v>
      </c>
      <c r="H70">
        <v>2</v>
      </c>
      <c r="I70" t="s">
        <v>278</v>
      </c>
      <c r="J70" t="s">
        <v>279</v>
      </c>
      <c r="K70" t="s">
        <v>280</v>
      </c>
      <c r="L70">
        <v>1368</v>
      </c>
      <c r="N70">
        <v>1011</v>
      </c>
      <c r="O70" t="s">
        <v>281</v>
      </c>
      <c r="P70" t="s">
        <v>281</v>
      </c>
      <c r="Q70">
        <v>1</v>
      </c>
      <c r="X70">
        <v>0.01</v>
      </c>
      <c r="Y70">
        <v>0</v>
      </c>
      <c r="Z70">
        <v>111.99</v>
      </c>
      <c r="AA70">
        <v>13.5</v>
      </c>
      <c r="AB70">
        <v>0</v>
      </c>
      <c r="AC70">
        <v>0</v>
      </c>
      <c r="AD70">
        <v>1</v>
      </c>
      <c r="AE70">
        <v>0</v>
      </c>
      <c r="AF70" t="s">
        <v>3</v>
      </c>
      <c r="AG70">
        <v>0.01</v>
      </c>
      <c r="AH70">
        <v>2</v>
      </c>
      <c r="AI70">
        <v>38220603</v>
      </c>
      <c r="AJ70">
        <v>70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>
      <c r="A71">
        <f>ROW(Source!A39)</f>
        <v>39</v>
      </c>
      <c r="B71">
        <v>38220617</v>
      </c>
      <c r="C71">
        <v>38220600</v>
      </c>
      <c r="D71">
        <v>36883554</v>
      </c>
      <c r="E71">
        <v>1</v>
      </c>
      <c r="F71">
        <v>1</v>
      </c>
      <c r="G71">
        <v>1</v>
      </c>
      <c r="H71">
        <v>2</v>
      </c>
      <c r="I71" t="s">
        <v>282</v>
      </c>
      <c r="J71" t="s">
        <v>283</v>
      </c>
      <c r="K71" t="s">
        <v>284</v>
      </c>
      <c r="L71">
        <v>1368</v>
      </c>
      <c r="N71">
        <v>1011</v>
      </c>
      <c r="O71" t="s">
        <v>281</v>
      </c>
      <c r="P71" t="s">
        <v>281</v>
      </c>
      <c r="Q71">
        <v>1</v>
      </c>
      <c r="X71">
        <v>0.01</v>
      </c>
      <c r="Y71">
        <v>0</v>
      </c>
      <c r="Z71">
        <v>65.709999999999994</v>
      </c>
      <c r="AA71">
        <v>11.6</v>
      </c>
      <c r="AB71">
        <v>0</v>
      </c>
      <c r="AC71">
        <v>0</v>
      </c>
      <c r="AD71">
        <v>1</v>
      </c>
      <c r="AE71">
        <v>0</v>
      </c>
      <c r="AF71" t="s">
        <v>3</v>
      </c>
      <c r="AG71">
        <v>0.01</v>
      </c>
      <c r="AH71">
        <v>2</v>
      </c>
      <c r="AI71">
        <v>38220604</v>
      </c>
      <c r="AJ71">
        <v>71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>
      <c r="A72">
        <f>ROW(Source!A39)</f>
        <v>39</v>
      </c>
      <c r="B72">
        <v>38220618</v>
      </c>
      <c r="C72">
        <v>38220600</v>
      </c>
      <c r="D72">
        <v>36800043</v>
      </c>
      <c r="E72">
        <v>1</v>
      </c>
      <c r="F72">
        <v>1</v>
      </c>
      <c r="G72">
        <v>1</v>
      </c>
      <c r="H72">
        <v>3</v>
      </c>
      <c r="I72" t="s">
        <v>313</v>
      </c>
      <c r="J72" t="s">
        <v>314</v>
      </c>
      <c r="K72" t="s">
        <v>315</v>
      </c>
      <c r="L72">
        <v>1346</v>
      </c>
      <c r="N72">
        <v>1009</v>
      </c>
      <c r="O72" t="s">
        <v>294</v>
      </c>
      <c r="P72" t="s">
        <v>294</v>
      </c>
      <c r="Q72">
        <v>1</v>
      </c>
      <c r="X72">
        <v>0.1</v>
      </c>
      <c r="Y72">
        <v>44.97</v>
      </c>
      <c r="Z72">
        <v>0</v>
      </c>
      <c r="AA72">
        <v>0</v>
      </c>
      <c r="AB72">
        <v>0</v>
      </c>
      <c r="AC72">
        <v>0</v>
      </c>
      <c r="AD72">
        <v>1</v>
      </c>
      <c r="AE72">
        <v>0</v>
      </c>
      <c r="AF72" t="s">
        <v>3</v>
      </c>
      <c r="AG72">
        <v>0.1</v>
      </c>
      <c r="AH72">
        <v>2</v>
      </c>
      <c r="AI72">
        <v>38220605</v>
      </c>
      <c r="AJ72">
        <v>72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>
      <c r="A73">
        <f>ROW(Source!A39)</f>
        <v>39</v>
      </c>
      <c r="B73">
        <v>38220619</v>
      </c>
      <c r="C73">
        <v>38220600</v>
      </c>
      <c r="D73">
        <v>36801775</v>
      </c>
      <c r="E73">
        <v>1</v>
      </c>
      <c r="F73">
        <v>1</v>
      </c>
      <c r="G73">
        <v>1</v>
      </c>
      <c r="H73">
        <v>3</v>
      </c>
      <c r="I73" t="s">
        <v>316</v>
      </c>
      <c r="J73" t="s">
        <v>317</v>
      </c>
      <c r="K73" t="s">
        <v>318</v>
      </c>
      <c r="L73">
        <v>1346</v>
      </c>
      <c r="N73">
        <v>1009</v>
      </c>
      <c r="O73" t="s">
        <v>294</v>
      </c>
      <c r="P73" t="s">
        <v>294</v>
      </c>
      <c r="Q73">
        <v>1</v>
      </c>
      <c r="X73">
        <v>0.02</v>
      </c>
      <c r="Y73">
        <v>11.5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0</v>
      </c>
      <c r="AF73" t="s">
        <v>3</v>
      </c>
      <c r="AG73">
        <v>0.02</v>
      </c>
      <c r="AH73">
        <v>2</v>
      </c>
      <c r="AI73">
        <v>38220606</v>
      </c>
      <c r="AJ73">
        <v>73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>
      <c r="A74">
        <f>ROW(Source!A39)</f>
        <v>39</v>
      </c>
      <c r="B74">
        <v>38220620</v>
      </c>
      <c r="C74">
        <v>38220600</v>
      </c>
      <c r="D74">
        <v>36802094</v>
      </c>
      <c r="E74">
        <v>1</v>
      </c>
      <c r="F74">
        <v>1</v>
      </c>
      <c r="G74">
        <v>1</v>
      </c>
      <c r="H74">
        <v>3</v>
      </c>
      <c r="I74" t="s">
        <v>319</v>
      </c>
      <c r="J74" t="s">
        <v>320</v>
      </c>
      <c r="K74" t="s">
        <v>321</v>
      </c>
      <c r="L74">
        <v>1346</v>
      </c>
      <c r="N74">
        <v>1009</v>
      </c>
      <c r="O74" t="s">
        <v>294</v>
      </c>
      <c r="P74" t="s">
        <v>294</v>
      </c>
      <c r="Q74">
        <v>1</v>
      </c>
      <c r="X74">
        <v>0.2</v>
      </c>
      <c r="Y74">
        <v>30.4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0</v>
      </c>
      <c r="AF74" t="s">
        <v>3</v>
      </c>
      <c r="AG74">
        <v>0.2</v>
      </c>
      <c r="AH74">
        <v>2</v>
      </c>
      <c r="AI74">
        <v>38220607</v>
      </c>
      <c r="AJ74">
        <v>74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>
      <c r="A75">
        <f>ROW(Source!A39)</f>
        <v>39</v>
      </c>
      <c r="B75">
        <v>38220621</v>
      </c>
      <c r="C75">
        <v>38220600</v>
      </c>
      <c r="D75">
        <v>36802106</v>
      </c>
      <c r="E75">
        <v>1</v>
      </c>
      <c r="F75">
        <v>1</v>
      </c>
      <c r="G75">
        <v>1</v>
      </c>
      <c r="H75">
        <v>3</v>
      </c>
      <c r="I75" t="s">
        <v>288</v>
      </c>
      <c r="J75" t="s">
        <v>289</v>
      </c>
      <c r="K75" t="s">
        <v>290</v>
      </c>
      <c r="L75">
        <v>1308</v>
      </c>
      <c r="N75">
        <v>1003</v>
      </c>
      <c r="O75" t="s">
        <v>20</v>
      </c>
      <c r="P75" t="s">
        <v>20</v>
      </c>
      <c r="Q75">
        <v>100</v>
      </c>
      <c r="X75">
        <v>0.1</v>
      </c>
      <c r="Y75">
        <v>120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0</v>
      </c>
      <c r="AF75" t="s">
        <v>3</v>
      </c>
      <c r="AG75">
        <v>0.1</v>
      </c>
      <c r="AH75">
        <v>2</v>
      </c>
      <c r="AI75">
        <v>38220608</v>
      </c>
      <c r="AJ75">
        <v>75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>
      <c r="A76">
        <f>ROW(Source!A39)</f>
        <v>39</v>
      </c>
      <c r="B76">
        <v>38220622</v>
      </c>
      <c r="C76">
        <v>38220600</v>
      </c>
      <c r="D76">
        <v>36805500</v>
      </c>
      <c r="E76">
        <v>1</v>
      </c>
      <c r="F76">
        <v>1</v>
      </c>
      <c r="G76">
        <v>1</v>
      </c>
      <c r="H76">
        <v>3</v>
      </c>
      <c r="I76" t="s">
        <v>325</v>
      </c>
      <c r="J76" t="s">
        <v>326</v>
      </c>
      <c r="K76" t="s">
        <v>327</v>
      </c>
      <c r="L76">
        <v>1346</v>
      </c>
      <c r="N76">
        <v>1009</v>
      </c>
      <c r="O76" t="s">
        <v>294</v>
      </c>
      <c r="P76" t="s">
        <v>294</v>
      </c>
      <c r="Q76">
        <v>1</v>
      </c>
      <c r="X76">
        <v>0.01</v>
      </c>
      <c r="Y76">
        <v>133.05000000000001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0</v>
      </c>
      <c r="AF76" t="s">
        <v>3</v>
      </c>
      <c r="AG76">
        <v>0.01</v>
      </c>
      <c r="AH76">
        <v>2</v>
      </c>
      <c r="AI76">
        <v>38220609</v>
      </c>
      <c r="AJ76">
        <v>76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>
      <c r="A77">
        <f>ROW(Source!A39)</f>
        <v>39</v>
      </c>
      <c r="B77">
        <v>38220623</v>
      </c>
      <c r="C77">
        <v>38220600</v>
      </c>
      <c r="D77">
        <v>36829535</v>
      </c>
      <c r="E77">
        <v>1</v>
      </c>
      <c r="F77">
        <v>1</v>
      </c>
      <c r="G77">
        <v>1</v>
      </c>
      <c r="H77">
        <v>3</v>
      </c>
      <c r="I77" t="s">
        <v>354</v>
      </c>
      <c r="J77" t="s">
        <v>355</v>
      </c>
      <c r="K77" t="s">
        <v>356</v>
      </c>
      <c r="L77">
        <v>1346</v>
      </c>
      <c r="N77">
        <v>1009</v>
      </c>
      <c r="O77" t="s">
        <v>294</v>
      </c>
      <c r="P77" t="s">
        <v>294</v>
      </c>
      <c r="Q77">
        <v>1</v>
      </c>
      <c r="X77">
        <v>0.08</v>
      </c>
      <c r="Y77">
        <v>68.05</v>
      </c>
      <c r="Z77">
        <v>0</v>
      </c>
      <c r="AA77">
        <v>0</v>
      </c>
      <c r="AB77">
        <v>0</v>
      </c>
      <c r="AC77">
        <v>0</v>
      </c>
      <c r="AD77">
        <v>1</v>
      </c>
      <c r="AE77">
        <v>0</v>
      </c>
      <c r="AF77" t="s">
        <v>3</v>
      </c>
      <c r="AG77">
        <v>0.08</v>
      </c>
      <c r="AH77">
        <v>2</v>
      </c>
      <c r="AI77">
        <v>38220610</v>
      </c>
      <c r="AJ77">
        <v>77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>
      <c r="A78">
        <f>ROW(Source!A39)</f>
        <v>39</v>
      </c>
      <c r="B78">
        <v>38220624</v>
      </c>
      <c r="C78">
        <v>38220600</v>
      </c>
      <c r="D78">
        <v>36838473</v>
      </c>
      <c r="E78">
        <v>1</v>
      </c>
      <c r="F78">
        <v>1</v>
      </c>
      <c r="G78">
        <v>1</v>
      </c>
      <c r="H78">
        <v>3</v>
      </c>
      <c r="I78" t="s">
        <v>357</v>
      </c>
      <c r="J78" t="s">
        <v>358</v>
      </c>
      <c r="K78" t="s">
        <v>359</v>
      </c>
      <c r="L78">
        <v>1348</v>
      </c>
      <c r="N78">
        <v>1009</v>
      </c>
      <c r="O78" t="s">
        <v>150</v>
      </c>
      <c r="P78" t="s">
        <v>150</v>
      </c>
      <c r="Q78">
        <v>1000</v>
      </c>
      <c r="X78">
        <v>1E-4</v>
      </c>
      <c r="Y78">
        <v>70200</v>
      </c>
      <c r="Z78">
        <v>0</v>
      </c>
      <c r="AA78">
        <v>0</v>
      </c>
      <c r="AB78">
        <v>0</v>
      </c>
      <c r="AC78">
        <v>0</v>
      </c>
      <c r="AD78">
        <v>1</v>
      </c>
      <c r="AE78">
        <v>0</v>
      </c>
      <c r="AF78" t="s">
        <v>3</v>
      </c>
      <c r="AG78">
        <v>1E-4</v>
      </c>
      <c r="AH78">
        <v>2</v>
      </c>
      <c r="AI78">
        <v>38220611</v>
      </c>
      <c r="AJ78">
        <v>78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>
      <c r="A79">
        <f>ROW(Source!A39)</f>
        <v>39</v>
      </c>
      <c r="B79">
        <v>38220625</v>
      </c>
      <c r="C79">
        <v>38220600</v>
      </c>
      <c r="D79">
        <v>36870813</v>
      </c>
      <c r="E79">
        <v>1</v>
      </c>
      <c r="F79">
        <v>1</v>
      </c>
      <c r="G79">
        <v>1</v>
      </c>
      <c r="H79">
        <v>3</v>
      </c>
      <c r="I79" t="s">
        <v>360</v>
      </c>
      <c r="J79" t="s">
        <v>361</v>
      </c>
      <c r="K79" t="s">
        <v>362</v>
      </c>
      <c r="L79">
        <v>1355</v>
      </c>
      <c r="N79">
        <v>1010</v>
      </c>
      <c r="O79" t="s">
        <v>129</v>
      </c>
      <c r="P79" t="s">
        <v>129</v>
      </c>
      <c r="Q79">
        <v>100</v>
      </c>
      <c r="X79">
        <v>1.02</v>
      </c>
      <c r="Y79">
        <v>63</v>
      </c>
      <c r="Z79">
        <v>0</v>
      </c>
      <c r="AA79">
        <v>0</v>
      </c>
      <c r="AB79">
        <v>0</v>
      </c>
      <c r="AC79">
        <v>0</v>
      </c>
      <c r="AD79">
        <v>1</v>
      </c>
      <c r="AE79">
        <v>0</v>
      </c>
      <c r="AF79" t="s">
        <v>3</v>
      </c>
      <c r="AG79">
        <v>1.02</v>
      </c>
      <c r="AH79">
        <v>2</v>
      </c>
      <c r="AI79">
        <v>38220612</v>
      </c>
      <c r="AJ79">
        <v>79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>
      <c r="A80">
        <f>ROW(Source!A39)</f>
        <v>39</v>
      </c>
      <c r="B80">
        <v>38220626</v>
      </c>
      <c r="C80">
        <v>38220600</v>
      </c>
      <c r="D80">
        <v>36799065</v>
      </c>
      <c r="E80">
        <v>17</v>
      </c>
      <c r="F80">
        <v>1</v>
      </c>
      <c r="G80">
        <v>1</v>
      </c>
      <c r="H80">
        <v>3</v>
      </c>
      <c r="I80" t="s">
        <v>308</v>
      </c>
      <c r="J80" t="s">
        <v>3</v>
      </c>
      <c r="K80" t="s">
        <v>309</v>
      </c>
      <c r="L80">
        <v>1374</v>
      </c>
      <c r="N80">
        <v>1013</v>
      </c>
      <c r="O80" t="s">
        <v>310</v>
      </c>
      <c r="P80" t="s">
        <v>310</v>
      </c>
      <c r="Q80">
        <v>1</v>
      </c>
      <c r="X80">
        <v>3.33</v>
      </c>
      <c r="Y80">
        <v>1</v>
      </c>
      <c r="Z80">
        <v>0</v>
      </c>
      <c r="AA80">
        <v>0</v>
      </c>
      <c r="AB80">
        <v>0</v>
      </c>
      <c r="AC80">
        <v>0</v>
      </c>
      <c r="AD80">
        <v>1</v>
      </c>
      <c r="AE80">
        <v>0</v>
      </c>
      <c r="AF80" t="s">
        <v>3</v>
      </c>
      <c r="AG80">
        <v>3.33</v>
      </c>
      <c r="AH80">
        <v>2</v>
      </c>
      <c r="AI80">
        <v>38220613</v>
      </c>
      <c r="AJ80">
        <v>80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>
      <c r="A81">
        <f>ROW(Source!A40)</f>
        <v>40</v>
      </c>
      <c r="B81">
        <v>38220642</v>
      </c>
      <c r="C81">
        <v>38220627</v>
      </c>
      <c r="D81">
        <v>37080781</v>
      </c>
      <c r="E81">
        <v>1</v>
      </c>
      <c r="F81">
        <v>1</v>
      </c>
      <c r="G81">
        <v>1</v>
      </c>
      <c r="H81">
        <v>1</v>
      </c>
      <c r="I81" t="s">
        <v>337</v>
      </c>
      <c r="J81" t="s">
        <v>3</v>
      </c>
      <c r="K81" t="s">
        <v>338</v>
      </c>
      <c r="L81">
        <v>1191</v>
      </c>
      <c r="N81">
        <v>1013</v>
      </c>
      <c r="O81" t="s">
        <v>275</v>
      </c>
      <c r="P81" t="s">
        <v>275</v>
      </c>
      <c r="Q81">
        <v>1</v>
      </c>
      <c r="X81">
        <v>34.700000000000003</v>
      </c>
      <c r="Y81">
        <v>0</v>
      </c>
      <c r="Z81">
        <v>0</v>
      </c>
      <c r="AA81">
        <v>0</v>
      </c>
      <c r="AB81">
        <v>9.92</v>
      </c>
      <c r="AC81">
        <v>0</v>
      </c>
      <c r="AD81">
        <v>1</v>
      </c>
      <c r="AE81">
        <v>1</v>
      </c>
      <c r="AF81" t="s">
        <v>3</v>
      </c>
      <c r="AG81">
        <v>34.700000000000003</v>
      </c>
      <c r="AH81">
        <v>2</v>
      </c>
      <c r="AI81">
        <v>38220628</v>
      </c>
      <c r="AJ81">
        <v>81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>
      <c r="A82">
        <f>ROW(Source!A40)</f>
        <v>40</v>
      </c>
      <c r="B82">
        <v>38220643</v>
      </c>
      <c r="C82">
        <v>38220627</v>
      </c>
      <c r="D82">
        <v>37064876</v>
      </c>
      <c r="E82">
        <v>1</v>
      </c>
      <c r="F82">
        <v>1</v>
      </c>
      <c r="G82">
        <v>1</v>
      </c>
      <c r="H82">
        <v>1</v>
      </c>
      <c r="I82" t="s">
        <v>276</v>
      </c>
      <c r="J82" t="s">
        <v>3</v>
      </c>
      <c r="K82" t="s">
        <v>277</v>
      </c>
      <c r="L82">
        <v>1191</v>
      </c>
      <c r="N82">
        <v>1013</v>
      </c>
      <c r="O82" t="s">
        <v>275</v>
      </c>
      <c r="P82" t="s">
        <v>275</v>
      </c>
      <c r="Q82">
        <v>1</v>
      </c>
      <c r="X82">
        <v>0.02</v>
      </c>
      <c r="Y82">
        <v>0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2</v>
      </c>
      <c r="AF82" t="s">
        <v>3</v>
      </c>
      <c r="AG82">
        <v>0.02</v>
      </c>
      <c r="AH82">
        <v>2</v>
      </c>
      <c r="AI82">
        <v>38220629</v>
      </c>
      <c r="AJ82">
        <v>82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>
      <c r="A83">
        <f>ROW(Source!A40)</f>
        <v>40</v>
      </c>
      <c r="B83">
        <v>38220644</v>
      </c>
      <c r="C83">
        <v>38220627</v>
      </c>
      <c r="D83">
        <v>36882159</v>
      </c>
      <c r="E83">
        <v>1</v>
      </c>
      <c r="F83">
        <v>1</v>
      </c>
      <c r="G83">
        <v>1</v>
      </c>
      <c r="H83">
        <v>2</v>
      </c>
      <c r="I83" t="s">
        <v>278</v>
      </c>
      <c r="J83" t="s">
        <v>279</v>
      </c>
      <c r="K83" t="s">
        <v>280</v>
      </c>
      <c r="L83">
        <v>1368</v>
      </c>
      <c r="N83">
        <v>1011</v>
      </c>
      <c r="O83" t="s">
        <v>281</v>
      </c>
      <c r="P83" t="s">
        <v>281</v>
      </c>
      <c r="Q83">
        <v>1</v>
      </c>
      <c r="X83">
        <v>0.01</v>
      </c>
      <c r="Y83">
        <v>0</v>
      </c>
      <c r="Z83">
        <v>111.99</v>
      </c>
      <c r="AA83">
        <v>13.5</v>
      </c>
      <c r="AB83">
        <v>0</v>
      </c>
      <c r="AC83">
        <v>0</v>
      </c>
      <c r="AD83">
        <v>1</v>
      </c>
      <c r="AE83">
        <v>0</v>
      </c>
      <c r="AF83" t="s">
        <v>3</v>
      </c>
      <c r="AG83">
        <v>0.01</v>
      </c>
      <c r="AH83">
        <v>2</v>
      </c>
      <c r="AI83">
        <v>38220630</v>
      </c>
      <c r="AJ83">
        <v>83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>
      <c r="A84">
        <f>ROW(Source!A40)</f>
        <v>40</v>
      </c>
      <c r="B84">
        <v>38220645</v>
      </c>
      <c r="C84">
        <v>38220627</v>
      </c>
      <c r="D84">
        <v>36883554</v>
      </c>
      <c r="E84">
        <v>1</v>
      </c>
      <c r="F84">
        <v>1</v>
      </c>
      <c r="G84">
        <v>1</v>
      </c>
      <c r="H84">
        <v>2</v>
      </c>
      <c r="I84" t="s">
        <v>282</v>
      </c>
      <c r="J84" t="s">
        <v>283</v>
      </c>
      <c r="K84" t="s">
        <v>284</v>
      </c>
      <c r="L84">
        <v>1368</v>
      </c>
      <c r="N84">
        <v>1011</v>
      </c>
      <c r="O84" t="s">
        <v>281</v>
      </c>
      <c r="P84" t="s">
        <v>281</v>
      </c>
      <c r="Q84">
        <v>1</v>
      </c>
      <c r="X84">
        <v>0.01</v>
      </c>
      <c r="Y84">
        <v>0</v>
      </c>
      <c r="Z84">
        <v>65.709999999999994</v>
      </c>
      <c r="AA84">
        <v>11.6</v>
      </c>
      <c r="AB84">
        <v>0</v>
      </c>
      <c r="AC84">
        <v>0</v>
      </c>
      <c r="AD84">
        <v>1</v>
      </c>
      <c r="AE84">
        <v>0</v>
      </c>
      <c r="AF84" t="s">
        <v>3</v>
      </c>
      <c r="AG84">
        <v>0.01</v>
      </c>
      <c r="AH84">
        <v>2</v>
      </c>
      <c r="AI84">
        <v>38220631</v>
      </c>
      <c r="AJ84">
        <v>84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>
      <c r="A85">
        <f>ROW(Source!A40)</f>
        <v>40</v>
      </c>
      <c r="B85">
        <v>38220646</v>
      </c>
      <c r="C85">
        <v>38220627</v>
      </c>
      <c r="D85">
        <v>36884526</v>
      </c>
      <c r="E85">
        <v>1</v>
      </c>
      <c r="F85">
        <v>1</v>
      </c>
      <c r="G85">
        <v>1</v>
      </c>
      <c r="H85">
        <v>2</v>
      </c>
      <c r="I85" t="s">
        <v>363</v>
      </c>
      <c r="J85" t="s">
        <v>364</v>
      </c>
      <c r="K85" t="s">
        <v>365</v>
      </c>
      <c r="L85">
        <v>1368</v>
      </c>
      <c r="N85">
        <v>1011</v>
      </c>
      <c r="O85" t="s">
        <v>281</v>
      </c>
      <c r="P85" t="s">
        <v>281</v>
      </c>
      <c r="Q85">
        <v>1</v>
      </c>
      <c r="X85">
        <v>12.2</v>
      </c>
      <c r="Y85">
        <v>0</v>
      </c>
      <c r="Z85">
        <v>1.1100000000000001</v>
      </c>
      <c r="AA85">
        <v>0</v>
      </c>
      <c r="AB85">
        <v>0</v>
      </c>
      <c r="AC85">
        <v>0</v>
      </c>
      <c r="AD85">
        <v>1</v>
      </c>
      <c r="AE85">
        <v>0</v>
      </c>
      <c r="AF85" t="s">
        <v>3</v>
      </c>
      <c r="AG85">
        <v>12.2</v>
      </c>
      <c r="AH85">
        <v>2</v>
      </c>
      <c r="AI85">
        <v>38220632</v>
      </c>
      <c r="AJ85">
        <v>85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>
      <c r="A86">
        <f>ROW(Source!A40)</f>
        <v>40</v>
      </c>
      <c r="B86">
        <v>38220647</v>
      </c>
      <c r="C86">
        <v>38220627</v>
      </c>
      <c r="D86">
        <v>36800043</v>
      </c>
      <c r="E86">
        <v>1</v>
      </c>
      <c r="F86">
        <v>1</v>
      </c>
      <c r="G86">
        <v>1</v>
      </c>
      <c r="H86">
        <v>3</v>
      </c>
      <c r="I86" t="s">
        <v>313</v>
      </c>
      <c r="J86" t="s">
        <v>314</v>
      </c>
      <c r="K86" t="s">
        <v>315</v>
      </c>
      <c r="L86">
        <v>1346</v>
      </c>
      <c r="N86">
        <v>1009</v>
      </c>
      <c r="O86" t="s">
        <v>294</v>
      </c>
      <c r="P86" t="s">
        <v>294</v>
      </c>
      <c r="Q86">
        <v>1</v>
      </c>
      <c r="X86">
        <v>0.1</v>
      </c>
      <c r="Y86">
        <v>44.97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0</v>
      </c>
      <c r="AF86" t="s">
        <v>3</v>
      </c>
      <c r="AG86">
        <v>0.1</v>
      </c>
      <c r="AH86">
        <v>2</v>
      </c>
      <c r="AI86">
        <v>38220633</v>
      </c>
      <c r="AJ86">
        <v>86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>
      <c r="A87">
        <f>ROW(Source!A40)</f>
        <v>40</v>
      </c>
      <c r="B87">
        <v>38220648</v>
      </c>
      <c r="C87">
        <v>38220627</v>
      </c>
      <c r="D87">
        <v>36801775</v>
      </c>
      <c r="E87">
        <v>1</v>
      </c>
      <c r="F87">
        <v>1</v>
      </c>
      <c r="G87">
        <v>1</v>
      </c>
      <c r="H87">
        <v>3</v>
      </c>
      <c r="I87" t="s">
        <v>316</v>
      </c>
      <c r="J87" t="s">
        <v>317</v>
      </c>
      <c r="K87" t="s">
        <v>318</v>
      </c>
      <c r="L87">
        <v>1346</v>
      </c>
      <c r="N87">
        <v>1009</v>
      </c>
      <c r="O87" t="s">
        <v>294</v>
      </c>
      <c r="P87" t="s">
        <v>294</v>
      </c>
      <c r="Q87">
        <v>1</v>
      </c>
      <c r="X87">
        <v>0.05</v>
      </c>
      <c r="Y87">
        <v>11.5</v>
      </c>
      <c r="Z87">
        <v>0</v>
      </c>
      <c r="AA87">
        <v>0</v>
      </c>
      <c r="AB87">
        <v>0</v>
      </c>
      <c r="AC87">
        <v>0</v>
      </c>
      <c r="AD87">
        <v>1</v>
      </c>
      <c r="AE87">
        <v>0</v>
      </c>
      <c r="AF87" t="s">
        <v>3</v>
      </c>
      <c r="AG87">
        <v>0.05</v>
      </c>
      <c r="AH87">
        <v>2</v>
      </c>
      <c r="AI87">
        <v>38220634</v>
      </c>
      <c r="AJ87">
        <v>87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>
      <c r="A88">
        <f>ROW(Source!A40)</f>
        <v>40</v>
      </c>
      <c r="B88">
        <v>38220649</v>
      </c>
      <c r="C88">
        <v>38220627</v>
      </c>
      <c r="D88">
        <v>36802094</v>
      </c>
      <c r="E88">
        <v>1</v>
      </c>
      <c r="F88">
        <v>1</v>
      </c>
      <c r="G88">
        <v>1</v>
      </c>
      <c r="H88">
        <v>3</v>
      </c>
      <c r="I88" t="s">
        <v>319</v>
      </c>
      <c r="J88" t="s">
        <v>320</v>
      </c>
      <c r="K88" t="s">
        <v>321</v>
      </c>
      <c r="L88">
        <v>1346</v>
      </c>
      <c r="N88">
        <v>1009</v>
      </c>
      <c r="O88" t="s">
        <v>294</v>
      </c>
      <c r="P88" t="s">
        <v>294</v>
      </c>
      <c r="Q88">
        <v>1</v>
      </c>
      <c r="X88">
        <v>0.4</v>
      </c>
      <c r="Y88">
        <v>30.4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0</v>
      </c>
      <c r="AF88" t="s">
        <v>3</v>
      </c>
      <c r="AG88">
        <v>0.4</v>
      </c>
      <c r="AH88">
        <v>2</v>
      </c>
      <c r="AI88">
        <v>38220635</v>
      </c>
      <c r="AJ88">
        <v>88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>
      <c r="A89">
        <f>ROW(Source!A40)</f>
        <v>40</v>
      </c>
      <c r="B89">
        <v>38220650</v>
      </c>
      <c r="C89">
        <v>38220627</v>
      </c>
      <c r="D89">
        <v>36802106</v>
      </c>
      <c r="E89">
        <v>1</v>
      </c>
      <c r="F89">
        <v>1</v>
      </c>
      <c r="G89">
        <v>1</v>
      </c>
      <c r="H89">
        <v>3</v>
      </c>
      <c r="I89" t="s">
        <v>288</v>
      </c>
      <c r="J89" t="s">
        <v>289</v>
      </c>
      <c r="K89" t="s">
        <v>290</v>
      </c>
      <c r="L89">
        <v>1308</v>
      </c>
      <c r="N89">
        <v>1003</v>
      </c>
      <c r="O89" t="s">
        <v>20</v>
      </c>
      <c r="P89" t="s">
        <v>20</v>
      </c>
      <c r="Q89">
        <v>100</v>
      </c>
      <c r="X89">
        <v>0.1</v>
      </c>
      <c r="Y89">
        <v>120</v>
      </c>
      <c r="Z89">
        <v>0</v>
      </c>
      <c r="AA89">
        <v>0</v>
      </c>
      <c r="AB89">
        <v>0</v>
      </c>
      <c r="AC89">
        <v>0</v>
      </c>
      <c r="AD89">
        <v>1</v>
      </c>
      <c r="AE89">
        <v>0</v>
      </c>
      <c r="AF89" t="s">
        <v>3</v>
      </c>
      <c r="AG89">
        <v>0.1</v>
      </c>
      <c r="AH89">
        <v>2</v>
      </c>
      <c r="AI89">
        <v>38220636</v>
      </c>
      <c r="AJ89">
        <v>89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>
      <c r="A90">
        <f>ROW(Source!A40)</f>
        <v>40</v>
      </c>
      <c r="B90">
        <v>38220651</v>
      </c>
      <c r="C90">
        <v>38220627</v>
      </c>
      <c r="D90">
        <v>36804448</v>
      </c>
      <c r="E90">
        <v>1</v>
      </c>
      <c r="F90">
        <v>1</v>
      </c>
      <c r="G90">
        <v>1</v>
      </c>
      <c r="H90">
        <v>3</v>
      </c>
      <c r="I90" t="s">
        <v>322</v>
      </c>
      <c r="J90" t="s">
        <v>323</v>
      </c>
      <c r="K90" t="s">
        <v>324</v>
      </c>
      <c r="L90">
        <v>1346</v>
      </c>
      <c r="N90">
        <v>1009</v>
      </c>
      <c r="O90" t="s">
        <v>294</v>
      </c>
      <c r="P90" t="s">
        <v>294</v>
      </c>
      <c r="Q90">
        <v>1</v>
      </c>
      <c r="X90">
        <v>1.24</v>
      </c>
      <c r="Y90">
        <v>9.0399999999999991</v>
      </c>
      <c r="Z90">
        <v>0</v>
      </c>
      <c r="AA90">
        <v>0</v>
      </c>
      <c r="AB90">
        <v>0</v>
      </c>
      <c r="AC90">
        <v>0</v>
      </c>
      <c r="AD90">
        <v>1</v>
      </c>
      <c r="AE90">
        <v>0</v>
      </c>
      <c r="AF90" t="s">
        <v>3</v>
      </c>
      <c r="AG90">
        <v>1.24</v>
      </c>
      <c r="AH90">
        <v>2</v>
      </c>
      <c r="AI90">
        <v>38220637</v>
      </c>
      <c r="AJ90">
        <v>90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>
      <c r="A91">
        <f>ROW(Source!A40)</f>
        <v>40</v>
      </c>
      <c r="B91">
        <v>38220652</v>
      </c>
      <c r="C91">
        <v>38220627</v>
      </c>
      <c r="D91">
        <v>36805500</v>
      </c>
      <c r="E91">
        <v>1</v>
      </c>
      <c r="F91">
        <v>1</v>
      </c>
      <c r="G91">
        <v>1</v>
      </c>
      <c r="H91">
        <v>3</v>
      </c>
      <c r="I91" t="s">
        <v>325</v>
      </c>
      <c r="J91" t="s">
        <v>326</v>
      </c>
      <c r="K91" t="s">
        <v>327</v>
      </c>
      <c r="L91">
        <v>1346</v>
      </c>
      <c r="N91">
        <v>1009</v>
      </c>
      <c r="O91" t="s">
        <v>294</v>
      </c>
      <c r="P91" t="s">
        <v>294</v>
      </c>
      <c r="Q91">
        <v>1</v>
      </c>
      <c r="X91">
        <v>0.02</v>
      </c>
      <c r="Y91">
        <v>133.05000000000001</v>
      </c>
      <c r="Z91">
        <v>0</v>
      </c>
      <c r="AA91">
        <v>0</v>
      </c>
      <c r="AB91">
        <v>0</v>
      </c>
      <c r="AC91">
        <v>0</v>
      </c>
      <c r="AD91">
        <v>1</v>
      </c>
      <c r="AE91">
        <v>0</v>
      </c>
      <c r="AF91" t="s">
        <v>3</v>
      </c>
      <c r="AG91">
        <v>0.02</v>
      </c>
      <c r="AH91">
        <v>2</v>
      </c>
      <c r="AI91">
        <v>38220638</v>
      </c>
      <c r="AJ91">
        <v>91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>
      <c r="A92">
        <f>ROW(Source!A40)</f>
        <v>40</v>
      </c>
      <c r="B92">
        <v>38220653</v>
      </c>
      <c r="C92">
        <v>38220627</v>
      </c>
      <c r="D92">
        <v>36838473</v>
      </c>
      <c r="E92">
        <v>1</v>
      </c>
      <c r="F92">
        <v>1</v>
      </c>
      <c r="G92">
        <v>1</v>
      </c>
      <c r="H92">
        <v>3</v>
      </c>
      <c r="I92" t="s">
        <v>357</v>
      </c>
      <c r="J92" t="s">
        <v>358</v>
      </c>
      <c r="K92" t="s">
        <v>359</v>
      </c>
      <c r="L92">
        <v>1348</v>
      </c>
      <c r="N92">
        <v>1009</v>
      </c>
      <c r="O92" t="s">
        <v>150</v>
      </c>
      <c r="P92" t="s">
        <v>150</v>
      </c>
      <c r="Q92">
        <v>1000</v>
      </c>
      <c r="X92">
        <v>2.0000000000000001E-4</v>
      </c>
      <c r="Y92">
        <v>70200</v>
      </c>
      <c r="Z92">
        <v>0</v>
      </c>
      <c r="AA92">
        <v>0</v>
      </c>
      <c r="AB92">
        <v>0</v>
      </c>
      <c r="AC92">
        <v>0</v>
      </c>
      <c r="AD92">
        <v>1</v>
      </c>
      <c r="AE92">
        <v>0</v>
      </c>
      <c r="AF92" t="s">
        <v>3</v>
      </c>
      <c r="AG92">
        <v>2.0000000000000001E-4</v>
      </c>
      <c r="AH92">
        <v>2</v>
      </c>
      <c r="AI92">
        <v>38220639</v>
      </c>
      <c r="AJ92">
        <v>92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>
      <c r="A93">
        <f>ROW(Source!A40)</f>
        <v>40</v>
      </c>
      <c r="B93">
        <v>38220654</v>
      </c>
      <c r="C93">
        <v>38220627</v>
      </c>
      <c r="D93">
        <v>36870813</v>
      </c>
      <c r="E93">
        <v>1</v>
      </c>
      <c r="F93">
        <v>1</v>
      </c>
      <c r="G93">
        <v>1</v>
      </c>
      <c r="H93">
        <v>3</v>
      </c>
      <c r="I93" t="s">
        <v>360</v>
      </c>
      <c r="J93" t="s">
        <v>361</v>
      </c>
      <c r="K93" t="s">
        <v>362</v>
      </c>
      <c r="L93">
        <v>1355</v>
      </c>
      <c r="N93">
        <v>1010</v>
      </c>
      <c r="O93" t="s">
        <v>129</v>
      </c>
      <c r="P93" t="s">
        <v>129</v>
      </c>
      <c r="Q93">
        <v>100</v>
      </c>
      <c r="X93">
        <v>1.02</v>
      </c>
      <c r="Y93">
        <v>63</v>
      </c>
      <c r="Z93">
        <v>0</v>
      </c>
      <c r="AA93">
        <v>0</v>
      </c>
      <c r="AB93">
        <v>0</v>
      </c>
      <c r="AC93">
        <v>0</v>
      </c>
      <c r="AD93">
        <v>1</v>
      </c>
      <c r="AE93">
        <v>0</v>
      </c>
      <c r="AF93" t="s">
        <v>3</v>
      </c>
      <c r="AG93">
        <v>1.02</v>
      </c>
      <c r="AH93">
        <v>2</v>
      </c>
      <c r="AI93">
        <v>38220640</v>
      </c>
      <c r="AJ93">
        <v>93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>
      <c r="A94">
        <f>ROW(Source!A40)</f>
        <v>40</v>
      </c>
      <c r="B94">
        <v>38220655</v>
      </c>
      <c r="C94">
        <v>38220627</v>
      </c>
      <c r="D94">
        <v>36799065</v>
      </c>
      <c r="E94">
        <v>17</v>
      </c>
      <c r="F94">
        <v>1</v>
      </c>
      <c r="G94">
        <v>1</v>
      </c>
      <c r="H94">
        <v>3</v>
      </c>
      <c r="I94" t="s">
        <v>308</v>
      </c>
      <c r="J94" t="s">
        <v>3</v>
      </c>
      <c r="K94" t="s">
        <v>309</v>
      </c>
      <c r="L94">
        <v>1374</v>
      </c>
      <c r="N94">
        <v>1013</v>
      </c>
      <c r="O94" t="s">
        <v>310</v>
      </c>
      <c r="P94" t="s">
        <v>310</v>
      </c>
      <c r="Q94">
        <v>1</v>
      </c>
      <c r="X94">
        <v>6.88</v>
      </c>
      <c r="Y94">
        <v>1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0</v>
      </c>
      <c r="AF94" t="s">
        <v>3</v>
      </c>
      <c r="AG94">
        <v>6.88</v>
      </c>
      <c r="AH94">
        <v>2</v>
      </c>
      <c r="AI94">
        <v>38220641</v>
      </c>
      <c r="AJ94">
        <v>94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>
      <c r="A95">
        <f>ROW(Source!A154)</f>
        <v>154</v>
      </c>
      <c r="B95">
        <v>38220870</v>
      </c>
      <c r="C95">
        <v>38220857</v>
      </c>
      <c r="D95">
        <v>37064878</v>
      </c>
      <c r="E95">
        <v>1</v>
      </c>
      <c r="F95">
        <v>1</v>
      </c>
      <c r="G95">
        <v>1</v>
      </c>
      <c r="H95">
        <v>1</v>
      </c>
      <c r="I95" t="s">
        <v>273</v>
      </c>
      <c r="J95" t="s">
        <v>3</v>
      </c>
      <c r="K95" t="s">
        <v>274</v>
      </c>
      <c r="L95">
        <v>1191</v>
      </c>
      <c r="N95">
        <v>1013</v>
      </c>
      <c r="O95" t="s">
        <v>275</v>
      </c>
      <c r="P95" t="s">
        <v>275</v>
      </c>
      <c r="Q95">
        <v>1</v>
      </c>
      <c r="X95">
        <v>41.28</v>
      </c>
      <c r="Y95">
        <v>0</v>
      </c>
      <c r="Z95">
        <v>0</v>
      </c>
      <c r="AA95">
        <v>0</v>
      </c>
      <c r="AB95">
        <v>9.4</v>
      </c>
      <c r="AC95">
        <v>0</v>
      </c>
      <c r="AD95">
        <v>1</v>
      </c>
      <c r="AE95">
        <v>1</v>
      </c>
      <c r="AF95" t="s">
        <v>3</v>
      </c>
      <c r="AG95">
        <v>41.28</v>
      </c>
      <c r="AH95">
        <v>2</v>
      </c>
      <c r="AI95">
        <v>38220858</v>
      </c>
      <c r="AJ95">
        <v>95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>
      <c r="A96">
        <f>ROW(Source!A154)</f>
        <v>154</v>
      </c>
      <c r="B96">
        <v>38220871</v>
      </c>
      <c r="C96">
        <v>38220857</v>
      </c>
      <c r="D96">
        <v>37064876</v>
      </c>
      <c r="E96">
        <v>1</v>
      </c>
      <c r="F96">
        <v>1</v>
      </c>
      <c r="G96">
        <v>1</v>
      </c>
      <c r="H96">
        <v>1</v>
      </c>
      <c r="I96" t="s">
        <v>276</v>
      </c>
      <c r="J96" t="s">
        <v>3</v>
      </c>
      <c r="K96" t="s">
        <v>277</v>
      </c>
      <c r="L96">
        <v>1191</v>
      </c>
      <c r="N96">
        <v>1013</v>
      </c>
      <c r="O96" t="s">
        <v>275</v>
      </c>
      <c r="P96" t="s">
        <v>275</v>
      </c>
      <c r="Q96">
        <v>1</v>
      </c>
      <c r="X96">
        <v>0.4</v>
      </c>
      <c r="Y96">
        <v>0</v>
      </c>
      <c r="Z96">
        <v>0</v>
      </c>
      <c r="AA96">
        <v>0</v>
      </c>
      <c r="AB96">
        <v>0</v>
      </c>
      <c r="AC96">
        <v>0</v>
      </c>
      <c r="AD96">
        <v>1</v>
      </c>
      <c r="AE96">
        <v>2</v>
      </c>
      <c r="AF96" t="s">
        <v>3</v>
      </c>
      <c r="AG96">
        <v>0.4</v>
      </c>
      <c r="AH96">
        <v>2</v>
      </c>
      <c r="AI96">
        <v>38220859</v>
      </c>
      <c r="AJ96">
        <v>96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>
      <c r="A97">
        <f>ROW(Source!A154)</f>
        <v>154</v>
      </c>
      <c r="B97">
        <v>38220872</v>
      </c>
      <c r="C97">
        <v>38220857</v>
      </c>
      <c r="D97">
        <v>36882159</v>
      </c>
      <c r="E97">
        <v>1</v>
      </c>
      <c r="F97">
        <v>1</v>
      </c>
      <c r="G97">
        <v>1</v>
      </c>
      <c r="H97">
        <v>2</v>
      </c>
      <c r="I97" t="s">
        <v>278</v>
      </c>
      <c r="J97" t="s">
        <v>279</v>
      </c>
      <c r="K97" t="s">
        <v>280</v>
      </c>
      <c r="L97">
        <v>1368</v>
      </c>
      <c r="N97">
        <v>1011</v>
      </c>
      <c r="O97" t="s">
        <v>281</v>
      </c>
      <c r="P97" t="s">
        <v>281</v>
      </c>
      <c r="Q97">
        <v>1</v>
      </c>
      <c r="X97">
        <v>0.2</v>
      </c>
      <c r="Y97">
        <v>0</v>
      </c>
      <c r="Z97">
        <v>111.99</v>
      </c>
      <c r="AA97">
        <v>13.5</v>
      </c>
      <c r="AB97">
        <v>0</v>
      </c>
      <c r="AC97">
        <v>0</v>
      </c>
      <c r="AD97">
        <v>1</v>
      </c>
      <c r="AE97">
        <v>0</v>
      </c>
      <c r="AF97" t="s">
        <v>3</v>
      </c>
      <c r="AG97">
        <v>0.2</v>
      </c>
      <c r="AH97">
        <v>2</v>
      </c>
      <c r="AI97">
        <v>38220860</v>
      </c>
      <c r="AJ97">
        <v>97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>
      <c r="A98">
        <f>ROW(Source!A154)</f>
        <v>154</v>
      </c>
      <c r="B98">
        <v>38220873</v>
      </c>
      <c r="C98">
        <v>38220857</v>
      </c>
      <c r="D98">
        <v>36883554</v>
      </c>
      <c r="E98">
        <v>1</v>
      </c>
      <c r="F98">
        <v>1</v>
      </c>
      <c r="G98">
        <v>1</v>
      </c>
      <c r="H98">
        <v>2</v>
      </c>
      <c r="I98" t="s">
        <v>282</v>
      </c>
      <c r="J98" t="s">
        <v>283</v>
      </c>
      <c r="K98" t="s">
        <v>284</v>
      </c>
      <c r="L98">
        <v>1368</v>
      </c>
      <c r="N98">
        <v>1011</v>
      </c>
      <c r="O98" t="s">
        <v>281</v>
      </c>
      <c r="P98" t="s">
        <v>281</v>
      </c>
      <c r="Q98">
        <v>1</v>
      </c>
      <c r="X98">
        <v>0.2</v>
      </c>
      <c r="Y98">
        <v>0</v>
      </c>
      <c r="Z98">
        <v>65.709999999999994</v>
      </c>
      <c r="AA98">
        <v>11.6</v>
      </c>
      <c r="AB98">
        <v>0</v>
      </c>
      <c r="AC98">
        <v>0</v>
      </c>
      <c r="AD98">
        <v>1</v>
      </c>
      <c r="AE98">
        <v>0</v>
      </c>
      <c r="AF98" t="s">
        <v>3</v>
      </c>
      <c r="AG98">
        <v>0.2</v>
      </c>
      <c r="AH98">
        <v>2</v>
      </c>
      <c r="AI98">
        <v>38220861</v>
      </c>
      <c r="AJ98">
        <v>98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>
      <c r="A99">
        <f>ROW(Source!A154)</f>
        <v>154</v>
      </c>
      <c r="B99">
        <v>38220874</v>
      </c>
      <c r="C99">
        <v>38220857</v>
      </c>
      <c r="D99">
        <v>36883858</v>
      </c>
      <c r="E99">
        <v>1</v>
      </c>
      <c r="F99">
        <v>1</v>
      </c>
      <c r="G99">
        <v>1</v>
      </c>
      <c r="H99">
        <v>2</v>
      </c>
      <c r="I99" t="s">
        <v>285</v>
      </c>
      <c r="J99" t="s">
        <v>286</v>
      </c>
      <c r="K99" t="s">
        <v>287</v>
      </c>
      <c r="L99">
        <v>1368</v>
      </c>
      <c r="N99">
        <v>1011</v>
      </c>
      <c r="O99" t="s">
        <v>281</v>
      </c>
      <c r="P99" t="s">
        <v>281</v>
      </c>
      <c r="Q99">
        <v>1</v>
      </c>
      <c r="X99">
        <v>1.98</v>
      </c>
      <c r="Y99">
        <v>0</v>
      </c>
      <c r="Z99">
        <v>8.1</v>
      </c>
      <c r="AA99">
        <v>0</v>
      </c>
      <c r="AB99">
        <v>0</v>
      </c>
      <c r="AC99">
        <v>0</v>
      </c>
      <c r="AD99">
        <v>1</v>
      </c>
      <c r="AE99">
        <v>0</v>
      </c>
      <c r="AF99" t="s">
        <v>3</v>
      </c>
      <c r="AG99">
        <v>1.98</v>
      </c>
      <c r="AH99">
        <v>2</v>
      </c>
      <c r="AI99">
        <v>38220862</v>
      </c>
      <c r="AJ99">
        <v>99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>
      <c r="A100">
        <f>ROW(Source!A154)</f>
        <v>154</v>
      </c>
      <c r="B100">
        <v>38220875</v>
      </c>
      <c r="C100">
        <v>38220857</v>
      </c>
      <c r="D100">
        <v>36802106</v>
      </c>
      <c r="E100">
        <v>1</v>
      </c>
      <c r="F100">
        <v>1</v>
      </c>
      <c r="G100">
        <v>1</v>
      </c>
      <c r="H100">
        <v>3</v>
      </c>
      <c r="I100" t="s">
        <v>288</v>
      </c>
      <c r="J100" t="s">
        <v>289</v>
      </c>
      <c r="K100" t="s">
        <v>290</v>
      </c>
      <c r="L100">
        <v>1308</v>
      </c>
      <c r="N100">
        <v>1003</v>
      </c>
      <c r="O100" t="s">
        <v>20</v>
      </c>
      <c r="P100" t="s">
        <v>20</v>
      </c>
      <c r="Q100">
        <v>100</v>
      </c>
      <c r="X100">
        <v>0.03</v>
      </c>
      <c r="Y100">
        <v>120</v>
      </c>
      <c r="Z100">
        <v>0</v>
      </c>
      <c r="AA100">
        <v>0</v>
      </c>
      <c r="AB100">
        <v>0</v>
      </c>
      <c r="AC100">
        <v>0</v>
      </c>
      <c r="AD100">
        <v>1</v>
      </c>
      <c r="AE100">
        <v>0</v>
      </c>
      <c r="AF100" t="s">
        <v>3</v>
      </c>
      <c r="AG100">
        <v>0.03</v>
      </c>
      <c r="AH100">
        <v>2</v>
      </c>
      <c r="AI100">
        <v>38220863</v>
      </c>
      <c r="AJ100">
        <v>100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>
      <c r="A101">
        <f>ROW(Source!A154)</f>
        <v>154</v>
      </c>
      <c r="B101">
        <v>38220876</v>
      </c>
      <c r="C101">
        <v>38220857</v>
      </c>
      <c r="D101">
        <v>36803258</v>
      </c>
      <c r="E101">
        <v>1</v>
      </c>
      <c r="F101">
        <v>1</v>
      </c>
      <c r="G101">
        <v>1</v>
      </c>
      <c r="H101">
        <v>3</v>
      </c>
      <c r="I101" t="s">
        <v>291</v>
      </c>
      <c r="J101" t="s">
        <v>292</v>
      </c>
      <c r="K101" t="s">
        <v>293</v>
      </c>
      <c r="L101">
        <v>1346</v>
      </c>
      <c r="N101">
        <v>1009</v>
      </c>
      <c r="O101" t="s">
        <v>294</v>
      </c>
      <c r="P101" t="s">
        <v>294</v>
      </c>
      <c r="Q101">
        <v>1</v>
      </c>
      <c r="X101">
        <v>1.75</v>
      </c>
      <c r="Y101">
        <v>10.57</v>
      </c>
      <c r="Z101">
        <v>0</v>
      </c>
      <c r="AA101">
        <v>0</v>
      </c>
      <c r="AB101">
        <v>0</v>
      </c>
      <c r="AC101">
        <v>0</v>
      </c>
      <c r="AD101">
        <v>1</v>
      </c>
      <c r="AE101">
        <v>0</v>
      </c>
      <c r="AF101" t="s">
        <v>3</v>
      </c>
      <c r="AG101">
        <v>1.75</v>
      </c>
      <c r="AH101">
        <v>2</v>
      </c>
      <c r="AI101">
        <v>38220864</v>
      </c>
      <c r="AJ101">
        <v>101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>
      <c r="A102">
        <f>ROW(Source!A154)</f>
        <v>154</v>
      </c>
      <c r="B102">
        <v>38220877</v>
      </c>
      <c r="C102">
        <v>38220857</v>
      </c>
      <c r="D102">
        <v>36804580</v>
      </c>
      <c r="E102">
        <v>1</v>
      </c>
      <c r="F102">
        <v>1</v>
      </c>
      <c r="G102">
        <v>1</v>
      </c>
      <c r="H102">
        <v>3</v>
      </c>
      <c r="I102" t="s">
        <v>295</v>
      </c>
      <c r="J102" t="s">
        <v>296</v>
      </c>
      <c r="K102" t="s">
        <v>297</v>
      </c>
      <c r="L102">
        <v>1355</v>
      </c>
      <c r="N102">
        <v>1010</v>
      </c>
      <c r="O102" t="s">
        <v>129</v>
      </c>
      <c r="P102" t="s">
        <v>129</v>
      </c>
      <c r="Q102">
        <v>100</v>
      </c>
      <c r="X102">
        <v>1</v>
      </c>
      <c r="Y102">
        <v>86</v>
      </c>
      <c r="Z102">
        <v>0</v>
      </c>
      <c r="AA102">
        <v>0</v>
      </c>
      <c r="AB102">
        <v>0</v>
      </c>
      <c r="AC102">
        <v>0</v>
      </c>
      <c r="AD102">
        <v>1</v>
      </c>
      <c r="AE102">
        <v>0</v>
      </c>
      <c r="AF102" t="s">
        <v>3</v>
      </c>
      <c r="AG102">
        <v>1</v>
      </c>
      <c r="AH102">
        <v>2</v>
      </c>
      <c r="AI102">
        <v>38220865</v>
      </c>
      <c r="AJ102">
        <v>102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>
      <c r="A103">
        <f>ROW(Source!A154)</f>
        <v>154</v>
      </c>
      <c r="B103">
        <v>38220878</v>
      </c>
      <c r="C103">
        <v>38220857</v>
      </c>
      <c r="D103">
        <v>36804714</v>
      </c>
      <c r="E103">
        <v>1</v>
      </c>
      <c r="F103">
        <v>1</v>
      </c>
      <c r="G103">
        <v>1</v>
      </c>
      <c r="H103">
        <v>3</v>
      </c>
      <c r="I103" t="s">
        <v>298</v>
      </c>
      <c r="J103" t="s">
        <v>299</v>
      </c>
      <c r="K103" t="s">
        <v>300</v>
      </c>
      <c r="L103">
        <v>1358</v>
      </c>
      <c r="N103">
        <v>1010</v>
      </c>
      <c r="O103" t="s">
        <v>301</v>
      </c>
      <c r="P103" t="s">
        <v>301</v>
      </c>
      <c r="Q103">
        <v>10</v>
      </c>
      <c r="X103">
        <v>5</v>
      </c>
      <c r="Y103">
        <v>11.89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0</v>
      </c>
      <c r="AF103" t="s">
        <v>3</v>
      </c>
      <c r="AG103">
        <v>5</v>
      </c>
      <c r="AH103">
        <v>2</v>
      </c>
      <c r="AI103">
        <v>38220866</v>
      </c>
      <c r="AJ103">
        <v>103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>
      <c r="A104">
        <f>ROW(Source!A154)</f>
        <v>154</v>
      </c>
      <c r="B104">
        <v>38220879</v>
      </c>
      <c r="C104">
        <v>38220857</v>
      </c>
      <c r="D104">
        <v>36804944</v>
      </c>
      <c r="E104">
        <v>1</v>
      </c>
      <c r="F104">
        <v>1</v>
      </c>
      <c r="G104">
        <v>1</v>
      </c>
      <c r="H104">
        <v>3</v>
      </c>
      <c r="I104" t="s">
        <v>302</v>
      </c>
      <c r="J104" t="s">
        <v>303</v>
      </c>
      <c r="K104" t="s">
        <v>304</v>
      </c>
      <c r="L104">
        <v>1348</v>
      </c>
      <c r="N104">
        <v>1009</v>
      </c>
      <c r="O104" t="s">
        <v>150</v>
      </c>
      <c r="P104" t="s">
        <v>150</v>
      </c>
      <c r="Q104">
        <v>1000</v>
      </c>
      <c r="X104">
        <v>3.6999999999999999E-4</v>
      </c>
      <c r="Y104">
        <v>12430</v>
      </c>
      <c r="Z104">
        <v>0</v>
      </c>
      <c r="AA104">
        <v>0</v>
      </c>
      <c r="AB104">
        <v>0</v>
      </c>
      <c r="AC104">
        <v>0</v>
      </c>
      <c r="AD104">
        <v>1</v>
      </c>
      <c r="AE104">
        <v>0</v>
      </c>
      <c r="AF104" t="s">
        <v>3</v>
      </c>
      <c r="AG104">
        <v>3.6999999999999999E-4</v>
      </c>
      <c r="AH104">
        <v>2</v>
      </c>
      <c r="AI104">
        <v>38220867</v>
      </c>
      <c r="AJ104">
        <v>104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>
      <c r="A105">
        <f>ROW(Source!A154)</f>
        <v>154</v>
      </c>
      <c r="B105">
        <v>38220880</v>
      </c>
      <c r="C105">
        <v>38220857</v>
      </c>
      <c r="D105">
        <v>36838317</v>
      </c>
      <c r="E105">
        <v>1</v>
      </c>
      <c r="F105">
        <v>1</v>
      </c>
      <c r="G105">
        <v>1</v>
      </c>
      <c r="H105">
        <v>3</v>
      </c>
      <c r="I105" t="s">
        <v>305</v>
      </c>
      <c r="J105" t="s">
        <v>306</v>
      </c>
      <c r="K105" t="s">
        <v>307</v>
      </c>
      <c r="L105">
        <v>1346</v>
      </c>
      <c r="N105">
        <v>1009</v>
      </c>
      <c r="O105" t="s">
        <v>294</v>
      </c>
      <c r="P105" t="s">
        <v>294</v>
      </c>
      <c r="Q105">
        <v>1</v>
      </c>
      <c r="X105">
        <v>0.4</v>
      </c>
      <c r="Y105">
        <v>28.6</v>
      </c>
      <c r="Z105">
        <v>0</v>
      </c>
      <c r="AA105">
        <v>0</v>
      </c>
      <c r="AB105">
        <v>0</v>
      </c>
      <c r="AC105">
        <v>0</v>
      </c>
      <c r="AD105">
        <v>1</v>
      </c>
      <c r="AE105">
        <v>0</v>
      </c>
      <c r="AF105" t="s">
        <v>3</v>
      </c>
      <c r="AG105">
        <v>0.4</v>
      </c>
      <c r="AH105">
        <v>2</v>
      </c>
      <c r="AI105">
        <v>38220868</v>
      </c>
      <c r="AJ105">
        <v>105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>
      <c r="A106">
        <f>ROW(Source!A154)</f>
        <v>154</v>
      </c>
      <c r="B106">
        <v>38220881</v>
      </c>
      <c r="C106">
        <v>38220857</v>
      </c>
      <c r="D106">
        <v>36799065</v>
      </c>
      <c r="E106">
        <v>17</v>
      </c>
      <c r="F106">
        <v>1</v>
      </c>
      <c r="G106">
        <v>1</v>
      </c>
      <c r="H106">
        <v>3</v>
      </c>
      <c r="I106" t="s">
        <v>308</v>
      </c>
      <c r="J106" t="s">
        <v>3</v>
      </c>
      <c r="K106" t="s">
        <v>309</v>
      </c>
      <c r="L106">
        <v>1374</v>
      </c>
      <c r="N106">
        <v>1013</v>
      </c>
      <c r="O106" t="s">
        <v>310</v>
      </c>
      <c r="P106" t="s">
        <v>310</v>
      </c>
      <c r="Q106">
        <v>1</v>
      </c>
      <c r="X106">
        <v>7.76</v>
      </c>
      <c r="Y106">
        <v>1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0</v>
      </c>
      <c r="AF106" t="s">
        <v>3</v>
      </c>
      <c r="AG106">
        <v>7.76</v>
      </c>
      <c r="AH106">
        <v>2</v>
      </c>
      <c r="AI106">
        <v>38220869</v>
      </c>
      <c r="AJ106">
        <v>106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>
      <c r="A107">
        <f>ROW(Source!A155)</f>
        <v>155</v>
      </c>
      <c r="B107">
        <v>38220897</v>
      </c>
      <c r="C107">
        <v>38220882</v>
      </c>
      <c r="D107">
        <v>37070202</v>
      </c>
      <c r="E107">
        <v>1</v>
      </c>
      <c r="F107">
        <v>1</v>
      </c>
      <c r="G107">
        <v>1</v>
      </c>
      <c r="H107">
        <v>1</v>
      </c>
      <c r="I107" t="s">
        <v>311</v>
      </c>
      <c r="J107" t="s">
        <v>3</v>
      </c>
      <c r="K107" t="s">
        <v>312</v>
      </c>
      <c r="L107">
        <v>1191</v>
      </c>
      <c r="N107">
        <v>1013</v>
      </c>
      <c r="O107" t="s">
        <v>275</v>
      </c>
      <c r="P107" t="s">
        <v>275</v>
      </c>
      <c r="Q107">
        <v>1</v>
      </c>
      <c r="X107">
        <v>1.56</v>
      </c>
      <c r="Y107">
        <v>0</v>
      </c>
      <c r="Z107">
        <v>0</v>
      </c>
      <c r="AA107">
        <v>0</v>
      </c>
      <c r="AB107">
        <v>9.51</v>
      </c>
      <c r="AC107">
        <v>0</v>
      </c>
      <c r="AD107">
        <v>1</v>
      </c>
      <c r="AE107">
        <v>1</v>
      </c>
      <c r="AF107" t="s">
        <v>3</v>
      </c>
      <c r="AG107">
        <v>1.56</v>
      </c>
      <c r="AH107">
        <v>2</v>
      </c>
      <c r="AI107">
        <v>38220883</v>
      </c>
      <c r="AJ107">
        <v>107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>
      <c r="A108">
        <f>ROW(Source!A155)</f>
        <v>155</v>
      </c>
      <c r="B108">
        <v>38220898</v>
      </c>
      <c r="C108">
        <v>38220882</v>
      </c>
      <c r="D108">
        <v>36883858</v>
      </c>
      <c r="E108">
        <v>1</v>
      </c>
      <c r="F108">
        <v>1</v>
      </c>
      <c r="G108">
        <v>1</v>
      </c>
      <c r="H108">
        <v>2</v>
      </c>
      <c r="I108" t="s">
        <v>285</v>
      </c>
      <c r="J108" t="s">
        <v>286</v>
      </c>
      <c r="K108" t="s">
        <v>287</v>
      </c>
      <c r="L108">
        <v>1368</v>
      </c>
      <c r="N108">
        <v>1011</v>
      </c>
      <c r="O108" t="s">
        <v>281</v>
      </c>
      <c r="P108" t="s">
        <v>281</v>
      </c>
      <c r="Q108">
        <v>1</v>
      </c>
      <c r="X108">
        <v>0.13</v>
      </c>
      <c r="Y108">
        <v>0</v>
      </c>
      <c r="Z108">
        <v>8.1</v>
      </c>
      <c r="AA108">
        <v>0</v>
      </c>
      <c r="AB108">
        <v>0</v>
      </c>
      <c r="AC108">
        <v>0</v>
      </c>
      <c r="AD108">
        <v>1</v>
      </c>
      <c r="AE108">
        <v>0</v>
      </c>
      <c r="AF108" t="s">
        <v>3</v>
      </c>
      <c r="AG108">
        <v>0.13</v>
      </c>
      <c r="AH108">
        <v>2</v>
      </c>
      <c r="AI108">
        <v>38220884</v>
      </c>
      <c r="AJ108">
        <v>108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>
      <c r="A109">
        <f>ROW(Source!A155)</f>
        <v>155</v>
      </c>
      <c r="B109">
        <v>38220899</v>
      </c>
      <c r="C109">
        <v>38220882</v>
      </c>
      <c r="D109">
        <v>36800043</v>
      </c>
      <c r="E109">
        <v>1</v>
      </c>
      <c r="F109">
        <v>1</v>
      </c>
      <c r="G109">
        <v>1</v>
      </c>
      <c r="H109">
        <v>3</v>
      </c>
      <c r="I109" t="s">
        <v>313</v>
      </c>
      <c r="J109" t="s">
        <v>314</v>
      </c>
      <c r="K109" t="s">
        <v>315</v>
      </c>
      <c r="L109">
        <v>1346</v>
      </c>
      <c r="N109">
        <v>1009</v>
      </c>
      <c r="O109" t="s">
        <v>294</v>
      </c>
      <c r="P109" t="s">
        <v>294</v>
      </c>
      <c r="Q109">
        <v>1</v>
      </c>
      <c r="X109">
        <v>6.0000000000000001E-3</v>
      </c>
      <c r="Y109">
        <v>44.97</v>
      </c>
      <c r="Z109">
        <v>0</v>
      </c>
      <c r="AA109">
        <v>0</v>
      </c>
      <c r="AB109">
        <v>0</v>
      </c>
      <c r="AC109">
        <v>0</v>
      </c>
      <c r="AD109">
        <v>1</v>
      </c>
      <c r="AE109">
        <v>0</v>
      </c>
      <c r="AF109" t="s">
        <v>3</v>
      </c>
      <c r="AG109">
        <v>6.0000000000000001E-3</v>
      </c>
      <c r="AH109">
        <v>2</v>
      </c>
      <c r="AI109">
        <v>38220885</v>
      </c>
      <c r="AJ109">
        <v>109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>
      <c r="A110">
        <f>ROW(Source!A155)</f>
        <v>155</v>
      </c>
      <c r="B110">
        <v>38220900</v>
      </c>
      <c r="C110">
        <v>38220882</v>
      </c>
      <c r="D110">
        <v>36801775</v>
      </c>
      <c r="E110">
        <v>1</v>
      </c>
      <c r="F110">
        <v>1</v>
      </c>
      <c r="G110">
        <v>1</v>
      </c>
      <c r="H110">
        <v>3</v>
      </c>
      <c r="I110" t="s">
        <v>316</v>
      </c>
      <c r="J110" t="s">
        <v>317</v>
      </c>
      <c r="K110" t="s">
        <v>318</v>
      </c>
      <c r="L110">
        <v>1346</v>
      </c>
      <c r="N110">
        <v>1009</v>
      </c>
      <c r="O110" t="s">
        <v>294</v>
      </c>
      <c r="P110" t="s">
        <v>294</v>
      </c>
      <c r="Q110">
        <v>1</v>
      </c>
      <c r="X110">
        <v>1E-3</v>
      </c>
      <c r="Y110">
        <v>11.5</v>
      </c>
      <c r="Z110">
        <v>0</v>
      </c>
      <c r="AA110">
        <v>0</v>
      </c>
      <c r="AB110">
        <v>0</v>
      </c>
      <c r="AC110">
        <v>0</v>
      </c>
      <c r="AD110">
        <v>1</v>
      </c>
      <c r="AE110">
        <v>0</v>
      </c>
      <c r="AF110" t="s">
        <v>3</v>
      </c>
      <c r="AG110">
        <v>1E-3</v>
      </c>
      <c r="AH110">
        <v>2</v>
      </c>
      <c r="AI110">
        <v>38220886</v>
      </c>
      <c r="AJ110">
        <v>110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>
      <c r="A111">
        <f>ROW(Source!A155)</f>
        <v>155</v>
      </c>
      <c r="B111">
        <v>38220901</v>
      </c>
      <c r="C111">
        <v>38220882</v>
      </c>
      <c r="D111">
        <v>36802094</v>
      </c>
      <c r="E111">
        <v>1</v>
      </c>
      <c r="F111">
        <v>1</v>
      </c>
      <c r="G111">
        <v>1</v>
      </c>
      <c r="H111">
        <v>3</v>
      </c>
      <c r="I111" t="s">
        <v>319</v>
      </c>
      <c r="J111" t="s">
        <v>320</v>
      </c>
      <c r="K111" t="s">
        <v>321</v>
      </c>
      <c r="L111">
        <v>1346</v>
      </c>
      <c r="N111">
        <v>1009</v>
      </c>
      <c r="O111" t="s">
        <v>294</v>
      </c>
      <c r="P111" t="s">
        <v>294</v>
      </c>
      <c r="Q111">
        <v>1</v>
      </c>
      <c r="X111">
        <v>1.2E-2</v>
      </c>
      <c r="Y111">
        <v>30.4</v>
      </c>
      <c r="Z111">
        <v>0</v>
      </c>
      <c r="AA111">
        <v>0</v>
      </c>
      <c r="AB111">
        <v>0</v>
      </c>
      <c r="AC111">
        <v>0</v>
      </c>
      <c r="AD111">
        <v>1</v>
      </c>
      <c r="AE111">
        <v>0</v>
      </c>
      <c r="AF111" t="s">
        <v>3</v>
      </c>
      <c r="AG111">
        <v>1.2E-2</v>
      </c>
      <c r="AH111">
        <v>2</v>
      </c>
      <c r="AI111">
        <v>38220887</v>
      </c>
      <c r="AJ111">
        <v>111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>
      <c r="A112">
        <f>ROW(Source!A155)</f>
        <v>155</v>
      </c>
      <c r="B112">
        <v>38220902</v>
      </c>
      <c r="C112">
        <v>38220882</v>
      </c>
      <c r="D112">
        <v>36803258</v>
      </c>
      <c r="E112">
        <v>1</v>
      </c>
      <c r="F112">
        <v>1</v>
      </c>
      <c r="G112">
        <v>1</v>
      </c>
      <c r="H112">
        <v>3</v>
      </c>
      <c r="I112" t="s">
        <v>291</v>
      </c>
      <c r="J112" t="s">
        <v>292</v>
      </c>
      <c r="K112" t="s">
        <v>293</v>
      </c>
      <c r="L112">
        <v>1346</v>
      </c>
      <c r="N112">
        <v>1009</v>
      </c>
      <c r="O112" t="s">
        <v>294</v>
      </c>
      <c r="P112" t="s">
        <v>294</v>
      </c>
      <c r="Q112">
        <v>1</v>
      </c>
      <c r="X112">
        <v>7.0000000000000007E-2</v>
      </c>
      <c r="Y112">
        <v>10.57</v>
      </c>
      <c r="Z112">
        <v>0</v>
      </c>
      <c r="AA112">
        <v>0</v>
      </c>
      <c r="AB112">
        <v>0</v>
      </c>
      <c r="AC112">
        <v>0</v>
      </c>
      <c r="AD112">
        <v>1</v>
      </c>
      <c r="AE112">
        <v>0</v>
      </c>
      <c r="AF112" t="s">
        <v>3</v>
      </c>
      <c r="AG112">
        <v>7.0000000000000007E-2</v>
      </c>
      <c r="AH112">
        <v>2</v>
      </c>
      <c r="AI112">
        <v>38220888</v>
      </c>
      <c r="AJ112">
        <v>112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>
      <c r="A113">
        <f>ROW(Source!A155)</f>
        <v>155</v>
      </c>
      <c r="B113">
        <v>38220903</v>
      </c>
      <c r="C113">
        <v>38220882</v>
      </c>
      <c r="D113">
        <v>36804448</v>
      </c>
      <c r="E113">
        <v>1</v>
      </c>
      <c r="F113">
        <v>1</v>
      </c>
      <c r="G113">
        <v>1</v>
      </c>
      <c r="H113">
        <v>3</v>
      </c>
      <c r="I113" t="s">
        <v>322</v>
      </c>
      <c r="J113" t="s">
        <v>323</v>
      </c>
      <c r="K113" t="s">
        <v>324</v>
      </c>
      <c r="L113">
        <v>1346</v>
      </c>
      <c r="N113">
        <v>1009</v>
      </c>
      <c r="O113" t="s">
        <v>294</v>
      </c>
      <c r="P113" t="s">
        <v>294</v>
      </c>
      <c r="Q113">
        <v>1</v>
      </c>
      <c r="X113">
        <v>4.9000000000000002E-2</v>
      </c>
      <c r="Y113">
        <v>9.0399999999999991</v>
      </c>
      <c r="Z113">
        <v>0</v>
      </c>
      <c r="AA113">
        <v>0</v>
      </c>
      <c r="AB113">
        <v>0</v>
      </c>
      <c r="AC113">
        <v>0</v>
      </c>
      <c r="AD113">
        <v>1</v>
      </c>
      <c r="AE113">
        <v>0</v>
      </c>
      <c r="AF113" t="s">
        <v>3</v>
      </c>
      <c r="AG113">
        <v>4.9000000000000002E-2</v>
      </c>
      <c r="AH113">
        <v>2</v>
      </c>
      <c r="AI113">
        <v>38220889</v>
      </c>
      <c r="AJ113">
        <v>113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>
      <c r="A114">
        <f>ROW(Source!A155)</f>
        <v>155</v>
      </c>
      <c r="B114">
        <v>38220904</v>
      </c>
      <c r="C114">
        <v>38220882</v>
      </c>
      <c r="D114">
        <v>36804580</v>
      </c>
      <c r="E114">
        <v>1</v>
      </c>
      <c r="F114">
        <v>1</v>
      </c>
      <c r="G114">
        <v>1</v>
      </c>
      <c r="H114">
        <v>3</v>
      </c>
      <c r="I114" t="s">
        <v>295</v>
      </c>
      <c r="J114" t="s">
        <v>296</v>
      </c>
      <c r="K114" t="s">
        <v>297</v>
      </c>
      <c r="L114">
        <v>1355</v>
      </c>
      <c r="N114">
        <v>1010</v>
      </c>
      <c r="O114" t="s">
        <v>129</v>
      </c>
      <c r="P114" t="s">
        <v>129</v>
      </c>
      <c r="Q114">
        <v>100</v>
      </c>
      <c r="X114">
        <v>1.4E-2</v>
      </c>
      <c r="Y114">
        <v>86</v>
      </c>
      <c r="Z114">
        <v>0</v>
      </c>
      <c r="AA114">
        <v>0</v>
      </c>
      <c r="AB114">
        <v>0</v>
      </c>
      <c r="AC114">
        <v>0</v>
      </c>
      <c r="AD114">
        <v>1</v>
      </c>
      <c r="AE114">
        <v>0</v>
      </c>
      <c r="AF114" t="s">
        <v>3</v>
      </c>
      <c r="AG114">
        <v>1.4E-2</v>
      </c>
      <c r="AH114">
        <v>2</v>
      </c>
      <c r="AI114">
        <v>38220890</v>
      </c>
      <c r="AJ114">
        <v>114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>
      <c r="A115">
        <f>ROW(Source!A155)</f>
        <v>155</v>
      </c>
      <c r="B115">
        <v>38220905</v>
      </c>
      <c r="C115">
        <v>38220882</v>
      </c>
      <c r="D115">
        <v>36805500</v>
      </c>
      <c r="E115">
        <v>1</v>
      </c>
      <c r="F115">
        <v>1</v>
      </c>
      <c r="G115">
        <v>1</v>
      </c>
      <c r="H115">
        <v>3</v>
      </c>
      <c r="I115" t="s">
        <v>325</v>
      </c>
      <c r="J115" t="s">
        <v>326</v>
      </c>
      <c r="K115" t="s">
        <v>327</v>
      </c>
      <c r="L115">
        <v>1346</v>
      </c>
      <c r="N115">
        <v>1009</v>
      </c>
      <c r="O115" t="s">
        <v>294</v>
      </c>
      <c r="P115" t="s">
        <v>294</v>
      </c>
      <c r="Q115">
        <v>1</v>
      </c>
      <c r="X115">
        <v>1E-3</v>
      </c>
      <c r="Y115">
        <v>133.05000000000001</v>
      </c>
      <c r="Z115">
        <v>0</v>
      </c>
      <c r="AA115">
        <v>0</v>
      </c>
      <c r="AB115">
        <v>0</v>
      </c>
      <c r="AC115">
        <v>0</v>
      </c>
      <c r="AD115">
        <v>1</v>
      </c>
      <c r="AE115">
        <v>0</v>
      </c>
      <c r="AF115" t="s">
        <v>3</v>
      </c>
      <c r="AG115">
        <v>1E-3</v>
      </c>
      <c r="AH115">
        <v>2</v>
      </c>
      <c r="AI115">
        <v>38220891</v>
      </c>
      <c r="AJ115">
        <v>115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>
      <c r="A116">
        <f>ROW(Source!A155)</f>
        <v>155</v>
      </c>
      <c r="B116">
        <v>38220906</v>
      </c>
      <c r="C116">
        <v>38220882</v>
      </c>
      <c r="D116">
        <v>36823140</v>
      </c>
      <c r="E116">
        <v>1</v>
      </c>
      <c r="F116">
        <v>1</v>
      </c>
      <c r="G116">
        <v>1</v>
      </c>
      <c r="H116">
        <v>3</v>
      </c>
      <c r="I116" t="s">
        <v>328</v>
      </c>
      <c r="J116" t="s">
        <v>329</v>
      </c>
      <c r="K116" t="s">
        <v>330</v>
      </c>
      <c r="L116">
        <v>1348</v>
      </c>
      <c r="N116">
        <v>1009</v>
      </c>
      <c r="O116" t="s">
        <v>150</v>
      </c>
      <c r="P116" t="s">
        <v>150</v>
      </c>
      <c r="Q116">
        <v>1000</v>
      </c>
      <c r="X116">
        <v>1E-3</v>
      </c>
      <c r="Y116">
        <v>11500</v>
      </c>
      <c r="Z116">
        <v>0</v>
      </c>
      <c r="AA116">
        <v>0</v>
      </c>
      <c r="AB116">
        <v>0</v>
      </c>
      <c r="AC116">
        <v>0</v>
      </c>
      <c r="AD116">
        <v>1</v>
      </c>
      <c r="AE116">
        <v>0</v>
      </c>
      <c r="AF116" t="s">
        <v>3</v>
      </c>
      <c r="AG116">
        <v>1E-3</v>
      </c>
      <c r="AH116">
        <v>2</v>
      </c>
      <c r="AI116">
        <v>38220892</v>
      </c>
      <c r="AJ116">
        <v>116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>
      <c r="A117">
        <f>ROW(Source!A155)</f>
        <v>155</v>
      </c>
      <c r="B117">
        <v>38220907</v>
      </c>
      <c r="C117">
        <v>38220882</v>
      </c>
      <c r="D117">
        <v>36838317</v>
      </c>
      <c r="E117">
        <v>1</v>
      </c>
      <c r="F117">
        <v>1</v>
      </c>
      <c r="G117">
        <v>1</v>
      </c>
      <c r="H117">
        <v>3</v>
      </c>
      <c r="I117" t="s">
        <v>305</v>
      </c>
      <c r="J117" t="s">
        <v>306</v>
      </c>
      <c r="K117" t="s">
        <v>307</v>
      </c>
      <c r="L117">
        <v>1346</v>
      </c>
      <c r="N117">
        <v>1009</v>
      </c>
      <c r="O117" t="s">
        <v>294</v>
      </c>
      <c r="P117" t="s">
        <v>294</v>
      </c>
      <c r="Q117">
        <v>1</v>
      </c>
      <c r="X117">
        <v>3.5999999999999997E-2</v>
      </c>
      <c r="Y117">
        <v>28.6</v>
      </c>
      <c r="Z117">
        <v>0</v>
      </c>
      <c r="AA117">
        <v>0</v>
      </c>
      <c r="AB117">
        <v>0</v>
      </c>
      <c r="AC117">
        <v>0</v>
      </c>
      <c r="AD117">
        <v>1</v>
      </c>
      <c r="AE117">
        <v>0</v>
      </c>
      <c r="AF117" t="s">
        <v>3</v>
      </c>
      <c r="AG117">
        <v>3.5999999999999997E-2</v>
      </c>
      <c r="AH117">
        <v>2</v>
      </c>
      <c r="AI117">
        <v>38220893</v>
      </c>
      <c r="AJ117">
        <v>117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>
      <c r="A118">
        <f>ROW(Source!A155)</f>
        <v>155</v>
      </c>
      <c r="B118">
        <v>38220908</v>
      </c>
      <c r="C118">
        <v>38220882</v>
      </c>
      <c r="D118">
        <v>36838470</v>
      </c>
      <c r="E118">
        <v>1</v>
      </c>
      <c r="F118">
        <v>1</v>
      </c>
      <c r="G118">
        <v>1</v>
      </c>
      <c r="H118">
        <v>3</v>
      </c>
      <c r="I118" t="s">
        <v>331</v>
      </c>
      <c r="J118" t="s">
        <v>332</v>
      </c>
      <c r="K118" t="s">
        <v>333</v>
      </c>
      <c r="L118">
        <v>1346</v>
      </c>
      <c r="N118">
        <v>1009</v>
      </c>
      <c r="O118" t="s">
        <v>294</v>
      </c>
      <c r="P118" t="s">
        <v>294</v>
      </c>
      <c r="Q118">
        <v>1</v>
      </c>
      <c r="X118">
        <v>6.0000000000000001E-3</v>
      </c>
      <c r="Y118">
        <v>35.630000000000003</v>
      </c>
      <c r="Z118">
        <v>0</v>
      </c>
      <c r="AA118">
        <v>0</v>
      </c>
      <c r="AB118">
        <v>0</v>
      </c>
      <c r="AC118">
        <v>0</v>
      </c>
      <c r="AD118">
        <v>1</v>
      </c>
      <c r="AE118">
        <v>0</v>
      </c>
      <c r="AF118" t="s">
        <v>3</v>
      </c>
      <c r="AG118">
        <v>6.0000000000000001E-3</v>
      </c>
      <c r="AH118">
        <v>2</v>
      </c>
      <c r="AI118">
        <v>38220894</v>
      </c>
      <c r="AJ118">
        <v>118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>
      <c r="A119">
        <f>ROW(Source!A155)</f>
        <v>155</v>
      </c>
      <c r="B119">
        <v>38220909</v>
      </c>
      <c r="C119">
        <v>38220882</v>
      </c>
      <c r="D119">
        <v>36851945</v>
      </c>
      <c r="E119">
        <v>1</v>
      </c>
      <c r="F119">
        <v>1</v>
      </c>
      <c r="G119">
        <v>1</v>
      </c>
      <c r="H119">
        <v>3</v>
      </c>
      <c r="I119" t="s">
        <v>334</v>
      </c>
      <c r="J119" t="s">
        <v>335</v>
      </c>
      <c r="K119" t="s">
        <v>336</v>
      </c>
      <c r="L119">
        <v>1358</v>
      </c>
      <c r="N119">
        <v>1010</v>
      </c>
      <c r="O119" t="s">
        <v>301</v>
      </c>
      <c r="P119" t="s">
        <v>301</v>
      </c>
      <c r="Q119">
        <v>10</v>
      </c>
      <c r="X119">
        <v>0.1</v>
      </c>
      <c r="Y119">
        <v>39</v>
      </c>
      <c r="Z119">
        <v>0</v>
      </c>
      <c r="AA119">
        <v>0</v>
      </c>
      <c r="AB119">
        <v>0</v>
      </c>
      <c r="AC119">
        <v>0</v>
      </c>
      <c r="AD119">
        <v>1</v>
      </c>
      <c r="AE119">
        <v>0</v>
      </c>
      <c r="AF119" t="s">
        <v>3</v>
      </c>
      <c r="AG119">
        <v>0.1</v>
      </c>
      <c r="AH119">
        <v>2</v>
      </c>
      <c r="AI119">
        <v>38220895</v>
      </c>
      <c r="AJ119">
        <v>119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>
      <c r="A120">
        <f>ROW(Source!A155)</f>
        <v>155</v>
      </c>
      <c r="B120">
        <v>38220910</v>
      </c>
      <c r="C120">
        <v>38220882</v>
      </c>
      <c r="D120">
        <v>36799065</v>
      </c>
      <c r="E120">
        <v>17</v>
      </c>
      <c r="F120">
        <v>1</v>
      </c>
      <c r="G120">
        <v>1</v>
      </c>
      <c r="H120">
        <v>3</v>
      </c>
      <c r="I120" t="s">
        <v>308</v>
      </c>
      <c r="J120" t="s">
        <v>3</v>
      </c>
      <c r="K120" t="s">
        <v>309</v>
      </c>
      <c r="L120">
        <v>1374</v>
      </c>
      <c r="N120">
        <v>1013</v>
      </c>
      <c r="O120" t="s">
        <v>310</v>
      </c>
      <c r="P120" t="s">
        <v>310</v>
      </c>
      <c r="Q120">
        <v>1</v>
      </c>
      <c r="X120">
        <v>0.3</v>
      </c>
      <c r="Y120">
        <v>1</v>
      </c>
      <c r="Z120">
        <v>0</v>
      </c>
      <c r="AA120">
        <v>0</v>
      </c>
      <c r="AB120">
        <v>0</v>
      </c>
      <c r="AC120">
        <v>0</v>
      </c>
      <c r="AD120">
        <v>1</v>
      </c>
      <c r="AE120">
        <v>0</v>
      </c>
      <c r="AF120" t="s">
        <v>3</v>
      </c>
      <c r="AG120">
        <v>0.3</v>
      </c>
      <c r="AH120">
        <v>2</v>
      </c>
      <c r="AI120">
        <v>38220896</v>
      </c>
      <c r="AJ120">
        <v>120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>
      <c r="A121">
        <f>ROW(Source!A156)</f>
        <v>156</v>
      </c>
      <c r="B121">
        <v>38220918</v>
      </c>
      <c r="C121">
        <v>38220911</v>
      </c>
      <c r="D121">
        <v>37080781</v>
      </c>
      <c r="E121">
        <v>1</v>
      </c>
      <c r="F121">
        <v>1</v>
      </c>
      <c r="G121">
        <v>1</v>
      </c>
      <c r="H121">
        <v>1</v>
      </c>
      <c r="I121" t="s">
        <v>337</v>
      </c>
      <c r="J121" t="s">
        <v>3</v>
      </c>
      <c r="K121" t="s">
        <v>338</v>
      </c>
      <c r="L121">
        <v>1191</v>
      </c>
      <c r="N121">
        <v>1013</v>
      </c>
      <c r="O121" t="s">
        <v>275</v>
      </c>
      <c r="P121" t="s">
        <v>275</v>
      </c>
      <c r="Q121">
        <v>1</v>
      </c>
      <c r="X121">
        <v>0.28000000000000003</v>
      </c>
      <c r="Y121">
        <v>0</v>
      </c>
      <c r="Z121">
        <v>0</v>
      </c>
      <c r="AA121">
        <v>0</v>
      </c>
      <c r="AB121">
        <v>9.92</v>
      </c>
      <c r="AC121">
        <v>0</v>
      </c>
      <c r="AD121">
        <v>1</v>
      </c>
      <c r="AE121">
        <v>1</v>
      </c>
      <c r="AF121" t="s">
        <v>3</v>
      </c>
      <c r="AG121">
        <v>0.28000000000000003</v>
      </c>
      <c r="AH121">
        <v>2</v>
      </c>
      <c r="AI121">
        <v>38220912</v>
      </c>
      <c r="AJ121">
        <v>121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>
      <c r="A122">
        <f>ROW(Source!A156)</f>
        <v>156</v>
      </c>
      <c r="B122">
        <v>38220919</v>
      </c>
      <c r="C122">
        <v>38220911</v>
      </c>
      <c r="D122">
        <v>37064876</v>
      </c>
      <c r="E122">
        <v>1</v>
      </c>
      <c r="F122">
        <v>1</v>
      </c>
      <c r="G122">
        <v>1</v>
      </c>
      <c r="H122">
        <v>1</v>
      </c>
      <c r="I122" t="s">
        <v>276</v>
      </c>
      <c r="J122" t="s">
        <v>3</v>
      </c>
      <c r="K122" t="s">
        <v>277</v>
      </c>
      <c r="L122">
        <v>1191</v>
      </c>
      <c r="N122">
        <v>1013</v>
      </c>
      <c r="O122" t="s">
        <v>275</v>
      </c>
      <c r="P122" t="s">
        <v>275</v>
      </c>
      <c r="Q122">
        <v>1</v>
      </c>
      <c r="X122">
        <v>0.02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1</v>
      </c>
      <c r="AE122">
        <v>2</v>
      </c>
      <c r="AF122" t="s">
        <v>3</v>
      </c>
      <c r="AG122">
        <v>0.02</v>
      </c>
      <c r="AH122">
        <v>2</v>
      </c>
      <c r="AI122">
        <v>38220913</v>
      </c>
      <c r="AJ122">
        <v>122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>
      <c r="A123">
        <f>ROW(Source!A156)</f>
        <v>156</v>
      </c>
      <c r="B123">
        <v>38220920</v>
      </c>
      <c r="C123">
        <v>38220911</v>
      </c>
      <c r="D123">
        <v>36882159</v>
      </c>
      <c r="E123">
        <v>1</v>
      </c>
      <c r="F123">
        <v>1</v>
      </c>
      <c r="G123">
        <v>1</v>
      </c>
      <c r="H123">
        <v>2</v>
      </c>
      <c r="I123" t="s">
        <v>278</v>
      </c>
      <c r="J123" t="s">
        <v>279</v>
      </c>
      <c r="K123" t="s">
        <v>280</v>
      </c>
      <c r="L123">
        <v>1368</v>
      </c>
      <c r="N123">
        <v>1011</v>
      </c>
      <c r="O123" t="s">
        <v>281</v>
      </c>
      <c r="P123" t="s">
        <v>281</v>
      </c>
      <c r="Q123">
        <v>1</v>
      </c>
      <c r="X123">
        <v>0.01</v>
      </c>
      <c r="Y123">
        <v>0</v>
      </c>
      <c r="Z123">
        <v>111.99</v>
      </c>
      <c r="AA123">
        <v>13.5</v>
      </c>
      <c r="AB123">
        <v>0</v>
      </c>
      <c r="AC123">
        <v>0</v>
      </c>
      <c r="AD123">
        <v>1</v>
      </c>
      <c r="AE123">
        <v>0</v>
      </c>
      <c r="AF123" t="s">
        <v>3</v>
      </c>
      <c r="AG123">
        <v>0.01</v>
      </c>
      <c r="AH123">
        <v>2</v>
      </c>
      <c r="AI123">
        <v>38220914</v>
      </c>
      <c r="AJ123">
        <v>123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>
      <c r="A124">
        <f>ROW(Source!A156)</f>
        <v>156</v>
      </c>
      <c r="B124">
        <v>38220921</v>
      </c>
      <c r="C124">
        <v>38220911</v>
      </c>
      <c r="D124">
        <v>36883554</v>
      </c>
      <c r="E124">
        <v>1</v>
      </c>
      <c r="F124">
        <v>1</v>
      </c>
      <c r="G124">
        <v>1</v>
      </c>
      <c r="H124">
        <v>2</v>
      </c>
      <c r="I124" t="s">
        <v>282</v>
      </c>
      <c r="J124" t="s">
        <v>283</v>
      </c>
      <c r="K124" t="s">
        <v>284</v>
      </c>
      <c r="L124">
        <v>1368</v>
      </c>
      <c r="N124">
        <v>1011</v>
      </c>
      <c r="O124" t="s">
        <v>281</v>
      </c>
      <c r="P124" t="s">
        <v>281</v>
      </c>
      <c r="Q124">
        <v>1</v>
      </c>
      <c r="X124">
        <v>0.01</v>
      </c>
      <c r="Y124">
        <v>0</v>
      </c>
      <c r="Z124">
        <v>65.709999999999994</v>
      </c>
      <c r="AA124">
        <v>11.6</v>
      </c>
      <c r="AB124">
        <v>0</v>
      </c>
      <c r="AC124">
        <v>0</v>
      </c>
      <c r="AD124">
        <v>1</v>
      </c>
      <c r="AE124">
        <v>0</v>
      </c>
      <c r="AF124" t="s">
        <v>3</v>
      </c>
      <c r="AG124">
        <v>0.01</v>
      </c>
      <c r="AH124">
        <v>2</v>
      </c>
      <c r="AI124">
        <v>38220915</v>
      </c>
      <c r="AJ124">
        <v>124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>
      <c r="A125">
        <f>ROW(Source!A156)</f>
        <v>156</v>
      </c>
      <c r="B125">
        <v>38220922</v>
      </c>
      <c r="C125">
        <v>38220911</v>
      </c>
      <c r="D125">
        <v>36804455</v>
      </c>
      <c r="E125">
        <v>1</v>
      </c>
      <c r="F125">
        <v>1</v>
      </c>
      <c r="G125">
        <v>1</v>
      </c>
      <c r="H125">
        <v>3</v>
      </c>
      <c r="I125" t="s">
        <v>339</v>
      </c>
      <c r="J125" t="s">
        <v>340</v>
      </c>
      <c r="K125" t="s">
        <v>341</v>
      </c>
      <c r="L125">
        <v>1348</v>
      </c>
      <c r="N125">
        <v>1009</v>
      </c>
      <c r="O125" t="s">
        <v>150</v>
      </c>
      <c r="P125" t="s">
        <v>150</v>
      </c>
      <c r="Q125">
        <v>1000</v>
      </c>
      <c r="X125">
        <v>3.0000000000000001E-5</v>
      </c>
      <c r="Y125">
        <v>12430</v>
      </c>
      <c r="Z125">
        <v>0</v>
      </c>
      <c r="AA125">
        <v>0</v>
      </c>
      <c r="AB125">
        <v>0</v>
      </c>
      <c r="AC125">
        <v>0</v>
      </c>
      <c r="AD125">
        <v>1</v>
      </c>
      <c r="AE125">
        <v>0</v>
      </c>
      <c r="AF125" t="s">
        <v>3</v>
      </c>
      <c r="AG125">
        <v>3.0000000000000001E-5</v>
      </c>
      <c r="AH125">
        <v>2</v>
      </c>
      <c r="AI125">
        <v>38220916</v>
      </c>
      <c r="AJ125">
        <v>125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>
      <c r="A126">
        <f>ROW(Source!A156)</f>
        <v>156</v>
      </c>
      <c r="B126">
        <v>38220923</v>
      </c>
      <c r="C126">
        <v>38220911</v>
      </c>
      <c r="D126">
        <v>36799065</v>
      </c>
      <c r="E126">
        <v>17</v>
      </c>
      <c r="F126">
        <v>1</v>
      </c>
      <c r="G126">
        <v>1</v>
      </c>
      <c r="H126">
        <v>3</v>
      </c>
      <c r="I126" t="s">
        <v>308</v>
      </c>
      <c r="J126" t="s">
        <v>3</v>
      </c>
      <c r="K126" t="s">
        <v>309</v>
      </c>
      <c r="L126">
        <v>1374</v>
      </c>
      <c r="N126">
        <v>1013</v>
      </c>
      <c r="O126" t="s">
        <v>310</v>
      </c>
      <c r="P126" t="s">
        <v>310</v>
      </c>
      <c r="Q126">
        <v>1</v>
      </c>
      <c r="X126">
        <v>0.06</v>
      </c>
      <c r="Y126">
        <v>1</v>
      </c>
      <c r="Z126">
        <v>0</v>
      </c>
      <c r="AA126">
        <v>0</v>
      </c>
      <c r="AB126">
        <v>0</v>
      </c>
      <c r="AC126">
        <v>0</v>
      </c>
      <c r="AD126">
        <v>1</v>
      </c>
      <c r="AE126">
        <v>0</v>
      </c>
      <c r="AF126" t="s">
        <v>3</v>
      </c>
      <c r="AG126">
        <v>0.06</v>
      </c>
      <c r="AH126">
        <v>2</v>
      </c>
      <c r="AI126">
        <v>38220917</v>
      </c>
      <c r="AJ126">
        <v>126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>
      <c r="A127">
        <f>ROW(Source!A157)</f>
        <v>157</v>
      </c>
      <c r="B127">
        <v>38220936</v>
      </c>
      <c r="C127">
        <v>38220924</v>
      </c>
      <c r="D127">
        <v>37080781</v>
      </c>
      <c r="E127">
        <v>1</v>
      </c>
      <c r="F127">
        <v>1</v>
      </c>
      <c r="G127">
        <v>1</v>
      </c>
      <c r="H127">
        <v>1</v>
      </c>
      <c r="I127" t="s">
        <v>337</v>
      </c>
      <c r="J127" t="s">
        <v>3</v>
      </c>
      <c r="K127" t="s">
        <v>338</v>
      </c>
      <c r="L127">
        <v>1191</v>
      </c>
      <c r="N127">
        <v>1013</v>
      </c>
      <c r="O127" t="s">
        <v>275</v>
      </c>
      <c r="P127" t="s">
        <v>275</v>
      </c>
      <c r="Q127">
        <v>1</v>
      </c>
      <c r="X127">
        <v>2.37</v>
      </c>
      <c r="Y127">
        <v>0</v>
      </c>
      <c r="Z127">
        <v>0</v>
      </c>
      <c r="AA127">
        <v>0</v>
      </c>
      <c r="AB127">
        <v>9.92</v>
      </c>
      <c r="AC127">
        <v>0</v>
      </c>
      <c r="AD127">
        <v>1</v>
      </c>
      <c r="AE127">
        <v>1</v>
      </c>
      <c r="AF127" t="s">
        <v>3</v>
      </c>
      <c r="AG127">
        <v>2.37</v>
      </c>
      <c r="AH127">
        <v>2</v>
      </c>
      <c r="AI127">
        <v>38220925</v>
      </c>
      <c r="AJ127">
        <v>127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>
      <c r="A128">
        <f>ROW(Source!A157)</f>
        <v>157</v>
      </c>
      <c r="B128">
        <v>38220937</v>
      </c>
      <c r="C128">
        <v>38220924</v>
      </c>
      <c r="D128">
        <v>37064876</v>
      </c>
      <c r="E128">
        <v>1</v>
      </c>
      <c r="F128">
        <v>1</v>
      </c>
      <c r="G128">
        <v>1</v>
      </c>
      <c r="H128">
        <v>1</v>
      </c>
      <c r="I128" t="s">
        <v>276</v>
      </c>
      <c r="J128" t="s">
        <v>3</v>
      </c>
      <c r="K128" t="s">
        <v>277</v>
      </c>
      <c r="L128">
        <v>1191</v>
      </c>
      <c r="N128">
        <v>1013</v>
      </c>
      <c r="O128" t="s">
        <v>275</v>
      </c>
      <c r="P128" t="s">
        <v>275</v>
      </c>
      <c r="Q128">
        <v>1</v>
      </c>
      <c r="X128">
        <v>0.36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1</v>
      </c>
      <c r="AE128">
        <v>2</v>
      </c>
      <c r="AF128" t="s">
        <v>3</v>
      </c>
      <c r="AG128">
        <v>0.36</v>
      </c>
      <c r="AH128">
        <v>2</v>
      </c>
      <c r="AI128">
        <v>38220926</v>
      </c>
      <c r="AJ128">
        <v>128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>
      <c r="A129">
        <f>ROW(Source!A157)</f>
        <v>157</v>
      </c>
      <c r="B129">
        <v>38220938</v>
      </c>
      <c r="C129">
        <v>38220924</v>
      </c>
      <c r="D129">
        <v>36881979</v>
      </c>
      <c r="E129">
        <v>1</v>
      </c>
      <c r="F129">
        <v>1</v>
      </c>
      <c r="G129">
        <v>1</v>
      </c>
      <c r="H129">
        <v>2</v>
      </c>
      <c r="I129" t="s">
        <v>342</v>
      </c>
      <c r="J129" t="s">
        <v>343</v>
      </c>
      <c r="K129" t="s">
        <v>344</v>
      </c>
      <c r="L129">
        <v>1368</v>
      </c>
      <c r="N129">
        <v>1011</v>
      </c>
      <c r="O129" t="s">
        <v>281</v>
      </c>
      <c r="P129" t="s">
        <v>281</v>
      </c>
      <c r="Q129">
        <v>1</v>
      </c>
      <c r="X129">
        <v>0.22</v>
      </c>
      <c r="Y129">
        <v>0</v>
      </c>
      <c r="Z129">
        <v>2.99</v>
      </c>
      <c r="AA129">
        <v>0</v>
      </c>
      <c r="AB129">
        <v>0</v>
      </c>
      <c r="AC129">
        <v>0</v>
      </c>
      <c r="AD129">
        <v>1</v>
      </c>
      <c r="AE129">
        <v>0</v>
      </c>
      <c r="AF129" t="s">
        <v>3</v>
      </c>
      <c r="AG129">
        <v>0.22</v>
      </c>
      <c r="AH129">
        <v>2</v>
      </c>
      <c r="AI129">
        <v>38220927</v>
      </c>
      <c r="AJ129">
        <v>129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>
      <c r="A130">
        <f>ROW(Source!A157)</f>
        <v>157</v>
      </c>
      <c r="B130">
        <v>38220939</v>
      </c>
      <c r="C130">
        <v>38220924</v>
      </c>
      <c r="D130">
        <v>36882159</v>
      </c>
      <c r="E130">
        <v>1</v>
      </c>
      <c r="F130">
        <v>1</v>
      </c>
      <c r="G130">
        <v>1</v>
      </c>
      <c r="H130">
        <v>2</v>
      </c>
      <c r="I130" t="s">
        <v>278</v>
      </c>
      <c r="J130" t="s">
        <v>279</v>
      </c>
      <c r="K130" t="s">
        <v>280</v>
      </c>
      <c r="L130">
        <v>1368</v>
      </c>
      <c r="N130">
        <v>1011</v>
      </c>
      <c r="O130" t="s">
        <v>281</v>
      </c>
      <c r="P130" t="s">
        <v>281</v>
      </c>
      <c r="Q130">
        <v>1</v>
      </c>
      <c r="X130">
        <v>7.0000000000000007E-2</v>
      </c>
      <c r="Y130">
        <v>0</v>
      </c>
      <c r="Z130">
        <v>111.99</v>
      </c>
      <c r="AA130">
        <v>13.5</v>
      </c>
      <c r="AB130">
        <v>0</v>
      </c>
      <c r="AC130">
        <v>0</v>
      </c>
      <c r="AD130">
        <v>1</v>
      </c>
      <c r="AE130">
        <v>0</v>
      </c>
      <c r="AF130" t="s">
        <v>3</v>
      </c>
      <c r="AG130">
        <v>7.0000000000000007E-2</v>
      </c>
      <c r="AH130">
        <v>2</v>
      </c>
      <c r="AI130">
        <v>38220928</v>
      </c>
      <c r="AJ130">
        <v>130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>
      <c r="A131">
        <f>ROW(Source!A157)</f>
        <v>157</v>
      </c>
      <c r="B131">
        <v>38220940</v>
      </c>
      <c r="C131">
        <v>38220924</v>
      </c>
      <c r="D131">
        <v>36883554</v>
      </c>
      <c r="E131">
        <v>1</v>
      </c>
      <c r="F131">
        <v>1</v>
      </c>
      <c r="G131">
        <v>1</v>
      </c>
      <c r="H131">
        <v>2</v>
      </c>
      <c r="I131" t="s">
        <v>282</v>
      </c>
      <c r="J131" t="s">
        <v>283</v>
      </c>
      <c r="K131" t="s">
        <v>284</v>
      </c>
      <c r="L131">
        <v>1368</v>
      </c>
      <c r="N131">
        <v>1011</v>
      </c>
      <c r="O131" t="s">
        <v>281</v>
      </c>
      <c r="P131" t="s">
        <v>281</v>
      </c>
      <c r="Q131">
        <v>1</v>
      </c>
      <c r="X131">
        <v>7.0000000000000007E-2</v>
      </c>
      <c r="Y131">
        <v>0</v>
      </c>
      <c r="Z131">
        <v>65.709999999999994</v>
      </c>
      <c r="AA131">
        <v>11.6</v>
      </c>
      <c r="AB131">
        <v>0</v>
      </c>
      <c r="AC131">
        <v>0</v>
      </c>
      <c r="AD131">
        <v>1</v>
      </c>
      <c r="AE131">
        <v>0</v>
      </c>
      <c r="AF131" t="s">
        <v>3</v>
      </c>
      <c r="AG131">
        <v>7.0000000000000007E-2</v>
      </c>
      <c r="AH131">
        <v>2</v>
      </c>
      <c r="AI131">
        <v>38220929</v>
      </c>
      <c r="AJ131">
        <v>131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>
      <c r="A132">
        <f>ROW(Source!A157)</f>
        <v>157</v>
      </c>
      <c r="B132">
        <v>38220941</v>
      </c>
      <c r="C132">
        <v>38220924</v>
      </c>
      <c r="D132">
        <v>36883858</v>
      </c>
      <c r="E132">
        <v>1</v>
      </c>
      <c r="F132">
        <v>1</v>
      </c>
      <c r="G132">
        <v>1</v>
      </c>
      <c r="H132">
        <v>2</v>
      </c>
      <c r="I132" t="s">
        <v>285</v>
      </c>
      <c r="J132" t="s">
        <v>286</v>
      </c>
      <c r="K132" t="s">
        <v>287</v>
      </c>
      <c r="L132">
        <v>1368</v>
      </c>
      <c r="N132">
        <v>1011</v>
      </c>
      <c r="O132" t="s">
        <v>281</v>
      </c>
      <c r="P132" t="s">
        <v>281</v>
      </c>
      <c r="Q132">
        <v>1</v>
      </c>
      <c r="X132">
        <v>0.71</v>
      </c>
      <c r="Y132">
        <v>0</v>
      </c>
      <c r="Z132">
        <v>8.1</v>
      </c>
      <c r="AA132">
        <v>0</v>
      </c>
      <c r="AB132">
        <v>0</v>
      </c>
      <c r="AC132">
        <v>0</v>
      </c>
      <c r="AD132">
        <v>1</v>
      </c>
      <c r="AE132">
        <v>0</v>
      </c>
      <c r="AF132" t="s">
        <v>3</v>
      </c>
      <c r="AG132">
        <v>0.71</v>
      </c>
      <c r="AH132">
        <v>2</v>
      </c>
      <c r="AI132">
        <v>38220930</v>
      </c>
      <c r="AJ132">
        <v>132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>
      <c r="A133">
        <f>ROW(Source!A157)</f>
        <v>157</v>
      </c>
      <c r="B133">
        <v>38220942</v>
      </c>
      <c r="C133">
        <v>38220924</v>
      </c>
      <c r="D133">
        <v>36883878</v>
      </c>
      <c r="E133">
        <v>1</v>
      </c>
      <c r="F133">
        <v>1</v>
      </c>
      <c r="G133">
        <v>1</v>
      </c>
      <c r="H133">
        <v>2</v>
      </c>
      <c r="I133" t="s">
        <v>345</v>
      </c>
      <c r="J133" t="s">
        <v>346</v>
      </c>
      <c r="K133" t="s">
        <v>347</v>
      </c>
      <c r="L133">
        <v>1368</v>
      </c>
      <c r="N133">
        <v>1011</v>
      </c>
      <c r="O133" t="s">
        <v>281</v>
      </c>
      <c r="P133" t="s">
        <v>281</v>
      </c>
      <c r="Q133">
        <v>1</v>
      </c>
      <c r="X133">
        <v>0.22</v>
      </c>
      <c r="Y133">
        <v>0</v>
      </c>
      <c r="Z133">
        <v>90</v>
      </c>
      <c r="AA133">
        <v>10.06</v>
      </c>
      <c r="AB133">
        <v>0</v>
      </c>
      <c r="AC133">
        <v>0</v>
      </c>
      <c r="AD133">
        <v>1</v>
      </c>
      <c r="AE133">
        <v>0</v>
      </c>
      <c r="AF133" t="s">
        <v>3</v>
      </c>
      <c r="AG133">
        <v>0.22</v>
      </c>
      <c r="AH133">
        <v>2</v>
      </c>
      <c r="AI133">
        <v>38220931</v>
      </c>
      <c r="AJ133">
        <v>133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>
      <c r="A134">
        <f>ROW(Source!A157)</f>
        <v>157</v>
      </c>
      <c r="B134">
        <v>38220943</v>
      </c>
      <c r="C134">
        <v>38220924</v>
      </c>
      <c r="D134">
        <v>36803258</v>
      </c>
      <c r="E134">
        <v>1</v>
      </c>
      <c r="F134">
        <v>1</v>
      </c>
      <c r="G134">
        <v>1</v>
      </c>
      <c r="H134">
        <v>3</v>
      </c>
      <c r="I134" t="s">
        <v>291</v>
      </c>
      <c r="J134" t="s">
        <v>292</v>
      </c>
      <c r="K134" t="s">
        <v>293</v>
      </c>
      <c r="L134">
        <v>1346</v>
      </c>
      <c r="N134">
        <v>1009</v>
      </c>
      <c r="O134" t="s">
        <v>294</v>
      </c>
      <c r="P134" t="s">
        <v>294</v>
      </c>
      <c r="Q134">
        <v>1</v>
      </c>
      <c r="X134">
        <v>0.1</v>
      </c>
      <c r="Y134">
        <v>10.57</v>
      </c>
      <c r="Z134">
        <v>0</v>
      </c>
      <c r="AA134">
        <v>0</v>
      </c>
      <c r="AB134">
        <v>0</v>
      </c>
      <c r="AC134">
        <v>0</v>
      </c>
      <c r="AD134">
        <v>1</v>
      </c>
      <c r="AE134">
        <v>0</v>
      </c>
      <c r="AF134" t="s">
        <v>3</v>
      </c>
      <c r="AG134">
        <v>0.1</v>
      </c>
      <c r="AH134">
        <v>2</v>
      </c>
      <c r="AI134">
        <v>38220932</v>
      </c>
      <c r="AJ134">
        <v>134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>
      <c r="A135">
        <f>ROW(Source!A157)</f>
        <v>157</v>
      </c>
      <c r="B135">
        <v>38220944</v>
      </c>
      <c r="C135">
        <v>38220924</v>
      </c>
      <c r="D135">
        <v>36804448</v>
      </c>
      <c r="E135">
        <v>1</v>
      </c>
      <c r="F135">
        <v>1</v>
      </c>
      <c r="G135">
        <v>1</v>
      </c>
      <c r="H135">
        <v>3</v>
      </c>
      <c r="I135" t="s">
        <v>322</v>
      </c>
      <c r="J135" t="s">
        <v>323</v>
      </c>
      <c r="K135" t="s">
        <v>324</v>
      </c>
      <c r="L135">
        <v>1346</v>
      </c>
      <c r="N135">
        <v>1009</v>
      </c>
      <c r="O135" t="s">
        <v>294</v>
      </c>
      <c r="P135" t="s">
        <v>294</v>
      </c>
      <c r="Q135">
        <v>1</v>
      </c>
      <c r="X135">
        <v>0.1</v>
      </c>
      <c r="Y135">
        <v>9.0399999999999991</v>
      </c>
      <c r="Z135">
        <v>0</v>
      </c>
      <c r="AA135">
        <v>0</v>
      </c>
      <c r="AB135">
        <v>0</v>
      </c>
      <c r="AC135">
        <v>0</v>
      </c>
      <c r="AD135">
        <v>1</v>
      </c>
      <c r="AE135">
        <v>0</v>
      </c>
      <c r="AF135" t="s">
        <v>3</v>
      </c>
      <c r="AG135">
        <v>0.1</v>
      </c>
      <c r="AH135">
        <v>2</v>
      </c>
      <c r="AI135">
        <v>38220933</v>
      </c>
      <c r="AJ135">
        <v>135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>
      <c r="A136">
        <f>ROW(Source!A157)</f>
        <v>157</v>
      </c>
      <c r="B136">
        <v>38220945</v>
      </c>
      <c r="C136">
        <v>38220924</v>
      </c>
      <c r="D136">
        <v>36838317</v>
      </c>
      <c r="E136">
        <v>1</v>
      </c>
      <c r="F136">
        <v>1</v>
      </c>
      <c r="G136">
        <v>1</v>
      </c>
      <c r="H136">
        <v>3</v>
      </c>
      <c r="I136" t="s">
        <v>305</v>
      </c>
      <c r="J136" t="s">
        <v>306</v>
      </c>
      <c r="K136" t="s">
        <v>307</v>
      </c>
      <c r="L136">
        <v>1346</v>
      </c>
      <c r="N136">
        <v>1009</v>
      </c>
      <c r="O136" t="s">
        <v>294</v>
      </c>
      <c r="P136" t="s">
        <v>294</v>
      </c>
      <c r="Q136">
        <v>1</v>
      </c>
      <c r="X136">
        <v>0.02</v>
      </c>
      <c r="Y136">
        <v>28.6</v>
      </c>
      <c r="Z136">
        <v>0</v>
      </c>
      <c r="AA136">
        <v>0</v>
      </c>
      <c r="AB136">
        <v>0</v>
      </c>
      <c r="AC136">
        <v>0</v>
      </c>
      <c r="AD136">
        <v>1</v>
      </c>
      <c r="AE136">
        <v>0</v>
      </c>
      <c r="AF136" t="s">
        <v>3</v>
      </c>
      <c r="AG136">
        <v>0.02</v>
      </c>
      <c r="AH136">
        <v>2</v>
      </c>
      <c r="AI136">
        <v>38220934</v>
      </c>
      <c r="AJ136">
        <v>136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>
      <c r="A137">
        <f>ROW(Source!A157)</f>
        <v>157</v>
      </c>
      <c r="B137">
        <v>38220946</v>
      </c>
      <c r="C137">
        <v>38220924</v>
      </c>
      <c r="D137">
        <v>36799065</v>
      </c>
      <c r="E137">
        <v>17</v>
      </c>
      <c r="F137">
        <v>1</v>
      </c>
      <c r="G137">
        <v>1</v>
      </c>
      <c r="H137">
        <v>3</v>
      </c>
      <c r="I137" t="s">
        <v>308</v>
      </c>
      <c r="J137" t="s">
        <v>3</v>
      </c>
      <c r="K137" t="s">
        <v>309</v>
      </c>
      <c r="L137">
        <v>1374</v>
      </c>
      <c r="N137">
        <v>1013</v>
      </c>
      <c r="O137" t="s">
        <v>310</v>
      </c>
      <c r="P137" t="s">
        <v>310</v>
      </c>
      <c r="Q137">
        <v>1</v>
      </c>
      <c r="X137">
        <v>0.47</v>
      </c>
      <c r="Y137">
        <v>1</v>
      </c>
      <c r="Z137">
        <v>0</v>
      </c>
      <c r="AA137">
        <v>0</v>
      </c>
      <c r="AB137">
        <v>0</v>
      </c>
      <c r="AC137">
        <v>0</v>
      </c>
      <c r="AD137">
        <v>1</v>
      </c>
      <c r="AE137">
        <v>0</v>
      </c>
      <c r="AF137" t="s">
        <v>3</v>
      </c>
      <c r="AG137">
        <v>0.47</v>
      </c>
      <c r="AH137">
        <v>2</v>
      </c>
      <c r="AI137">
        <v>38220935</v>
      </c>
      <c r="AJ137">
        <v>137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>
      <c r="A138">
        <f>ROW(Source!A158)</f>
        <v>158</v>
      </c>
      <c r="B138">
        <v>38220955</v>
      </c>
      <c r="C138">
        <v>38220947</v>
      </c>
      <c r="D138">
        <v>37064878</v>
      </c>
      <c r="E138">
        <v>1</v>
      </c>
      <c r="F138">
        <v>1</v>
      </c>
      <c r="G138">
        <v>1</v>
      </c>
      <c r="H138">
        <v>1</v>
      </c>
      <c r="I138" t="s">
        <v>273</v>
      </c>
      <c r="J138" t="s">
        <v>3</v>
      </c>
      <c r="K138" t="s">
        <v>274</v>
      </c>
      <c r="L138">
        <v>1191</v>
      </c>
      <c r="N138">
        <v>1013</v>
      </c>
      <c r="O138" t="s">
        <v>275</v>
      </c>
      <c r="P138" t="s">
        <v>275</v>
      </c>
      <c r="Q138">
        <v>1</v>
      </c>
      <c r="X138">
        <v>3.59</v>
      </c>
      <c r="Y138">
        <v>0</v>
      </c>
      <c r="Z138">
        <v>0</v>
      </c>
      <c r="AA138">
        <v>0</v>
      </c>
      <c r="AB138">
        <v>9.4</v>
      </c>
      <c r="AC138">
        <v>0</v>
      </c>
      <c r="AD138">
        <v>1</v>
      </c>
      <c r="AE138">
        <v>1</v>
      </c>
      <c r="AF138" t="s">
        <v>3</v>
      </c>
      <c r="AG138">
        <v>3.59</v>
      </c>
      <c r="AH138">
        <v>2</v>
      </c>
      <c r="AI138">
        <v>38220948</v>
      </c>
      <c r="AJ138">
        <v>138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>
      <c r="A139">
        <f>ROW(Source!A158)</f>
        <v>158</v>
      </c>
      <c r="B139">
        <v>38220956</v>
      </c>
      <c r="C139">
        <v>38220947</v>
      </c>
      <c r="D139">
        <v>37064876</v>
      </c>
      <c r="E139">
        <v>1</v>
      </c>
      <c r="F139">
        <v>1</v>
      </c>
      <c r="G139">
        <v>1</v>
      </c>
      <c r="H139">
        <v>1</v>
      </c>
      <c r="I139" t="s">
        <v>276</v>
      </c>
      <c r="J139" t="s">
        <v>3</v>
      </c>
      <c r="K139" t="s">
        <v>277</v>
      </c>
      <c r="L139">
        <v>1191</v>
      </c>
      <c r="N139">
        <v>1013</v>
      </c>
      <c r="O139" t="s">
        <v>275</v>
      </c>
      <c r="P139" t="s">
        <v>275</v>
      </c>
      <c r="Q139">
        <v>1</v>
      </c>
      <c r="X139">
        <v>0.02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1</v>
      </c>
      <c r="AE139">
        <v>2</v>
      </c>
      <c r="AF139" t="s">
        <v>3</v>
      </c>
      <c r="AG139">
        <v>0.02</v>
      </c>
      <c r="AH139">
        <v>2</v>
      </c>
      <c r="AI139">
        <v>38220949</v>
      </c>
      <c r="AJ139">
        <v>139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>
      <c r="A140">
        <f>ROW(Source!A158)</f>
        <v>158</v>
      </c>
      <c r="B140">
        <v>38220957</v>
      </c>
      <c r="C140">
        <v>38220947</v>
      </c>
      <c r="D140">
        <v>36882159</v>
      </c>
      <c r="E140">
        <v>1</v>
      </c>
      <c r="F140">
        <v>1</v>
      </c>
      <c r="G140">
        <v>1</v>
      </c>
      <c r="H140">
        <v>2</v>
      </c>
      <c r="I140" t="s">
        <v>278</v>
      </c>
      <c r="J140" t="s">
        <v>279</v>
      </c>
      <c r="K140" t="s">
        <v>280</v>
      </c>
      <c r="L140">
        <v>1368</v>
      </c>
      <c r="N140">
        <v>1011</v>
      </c>
      <c r="O140" t="s">
        <v>281</v>
      </c>
      <c r="P140" t="s">
        <v>281</v>
      </c>
      <c r="Q140">
        <v>1</v>
      </c>
      <c r="X140">
        <v>0.01</v>
      </c>
      <c r="Y140">
        <v>0</v>
      </c>
      <c r="Z140">
        <v>111.99</v>
      </c>
      <c r="AA140">
        <v>13.5</v>
      </c>
      <c r="AB140">
        <v>0</v>
      </c>
      <c r="AC140">
        <v>0</v>
      </c>
      <c r="AD140">
        <v>1</v>
      </c>
      <c r="AE140">
        <v>0</v>
      </c>
      <c r="AF140" t="s">
        <v>3</v>
      </c>
      <c r="AG140">
        <v>0.01</v>
      </c>
      <c r="AH140">
        <v>2</v>
      </c>
      <c r="AI140">
        <v>38220950</v>
      </c>
      <c r="AJ140">
        <v>140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</row>
    <row r="141" spans="1:44">
      <c r="A141">
        <f>ROW(Source!A158)</f>
        <v>158</v>
      </c>
      <c r="B141">
        <v>38220958</v>
      </c>
      <c r="C141">
        <v>38220947</v>
      </c>
      <c r="D141">
        <v>36883554</v>
      </c>
      <c r="E141">
        <v>1</v>
      </c>
      <c r="F141">
        <v>1</v>
      </c>
      <c r="G141">
        <v>1</v>
      </c>
      <c r="H141">
        <v>2</v>
      </c>
      <c r="I141" t="s">
        <v>282</v>
      </c>
      <c r="J141" t="s">
        <v>283</v>
      </c>
      <c r="K141" t="s">
        <v>284</v>
      </c>
      <c r="L141">
        <v>1368</v>
      </c>
      <c r="N141">
        <v>1011</v>
      </c>
      <c r="O141" t="s">
        <v>281</v>
      </c>
      <c r="P141" t="s">
        <v>281</v>
      </c>
      <c r="Q141">
        <v>1</v>
      </c>
      <c r="X141">
        <v>0.01</v>
      </c>
      <c r="Y141">
        <v>0</v>
      </c>
      <c r="Z141">
        <v>65.709999999999994</v>
      </c>
      <c r="AA141">
        <v>11.6</v>
      </c>
      <c r="AB141">
        <v>0</v>
      </c>
      <c r="AC141">
        <v>0</v>
      </c>
      <c r="AD141">
        <v>1</v>
      </c>
      <c r="AE141">
        <v>0</v>
      </c>
      <c r="AF141" t="s">
        <v>3</v>
      </c>
      <c r="AG141">
        <v>0.01</v>
      </c>
      <c r="AH141">
        <v>2</v>
      </c>
      <c r="AI141">
        <v>38220951</v>
      </c>
      <c r="AJ141">
        <v>141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>
      <c r="A142">
        <f>ROW(Source!A158)</f>
        <v>158</v>
      </c>
      <c r="B142">
        <v>38220959</v>
      </c>
      <c r="C142">
        <v>38220947</v>
      </c>
      <c r="D142">
        <v>36883858</v>
      </c>
      <c r="E142">
        <v>1</v>
      </c>
      <c r="F142">
        <v>1</v>
      </c>
      <c r="G142">
        <v>1</v>
      </c>
      <c r="H142">
        <v>2</v>
      </c>
      <c r="I142" t="s">
        <v>285</v>
      </c>
      <c r="J142" t="s">
        <v>286</v>
      </c>
      <c r="K142" t="s">
        <v>287</v>
      </c>
      <c r="L142">
        <v>1368</v>
      </c>
      <c r="N142">
        <v>1011</v>
      </c>
      <c r="O142" t="s">
        <v>281</v>
      </c>
      <c r="P142" t="s">
        <v>281</v>
      </c>
      <c r="Q142">
        <v>1</v>
      </c>
      <c r="X142">
        <v>0.56000000000000005</v>
      </c>
      <c r="Y142">
        <v>0</v>
      </c>
      <c r="Z142">
        <v>8.1</v>
      </c>
      <c r="AA142">
        <v>0</v>
      </c>
      <c r="AB142">
        <v>0</v>
      </c>
      <c r="AC142">
        <v>0</v>
      </c>
      <c r="AD142">
        <v>1</v>
      </c>
      <c r="AE142">
        <v>0</v>
      </c>
      <c r="AF142" t="s">
        <v>3</v>
      </c>
      <c r="AG142">
        <v>0.56000000000000005</v>
      </c>
      <c r="AH142">
        <v>2</v>
      </c>
      <c r="AI142">
        <v>38220952</v>
      </c>
      <c r="AJ142">
        <v>142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>
      <c r="A143">
        <f>ROW(Source!A158)</f>
        <v>158</v>
      </c>
      <c r="B143">
        <v>38220960</v>
      </c>
      <c r="C143">
        <v>38220947</v>
      </c>
      <c r="D143">
        <v>36825790</v>
      </c>
      <c r="E143">
        <v>1</v>
      </c>
      <c r="F143">
        <v>1</v>
      </c>
      <c r="G143">
        <v>1</v>
      </c>
      <c r="H143">
        <v>3</v>
      </c>
      <c r="I143" t="s">
        <v>348</v>
      </c>
      <c r="J143" t="s">
        <v>349</v>
      </c>
      <c r="K143" t="s">
        <v>350</v>
      </c>
      <c r="L143">
        <v>1348</v>
      </c>
      <c r="N143">
        <v>1009</v>
      </c>
      <c r="O143" t="s">
        <v>150</v>
      </c>
      <c r="P143" t="s">
        <v>150</v>
      </c>
      <c r="Q143">
        <v>1000</v>
      </c>
      <c r="X143">
        <v>1E-3</v>
      </c>
      <c r="Y143">
        <v>5763</v>
      </c>
      <c r="Z143">
        <v>0</v>
      </c>
      <c r="AA143">
        <v>0</v>
      </c>
      <c r="AB143">
        <v>0</v>
      </c>
      <c r="AC143">
        <v>0</v>
      </c>
      <c r="AD143">
        <v>1</v>
      </c>
      <c r="AE143">
        <v>0</v>
      </c>
      <c r="AF143" t="s">
        <v>3</v>
      </c>
      <c r="AG143">
        <v>1E-3</v>
      </c>
      <c r="AH143">
        <v>2</v>
      </c>
      <c r="AI143">
        <v>38220953</v>
      </c>
      <c r="AJ143">
        <v>143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>
      <c r="A144">
        <f>ROW(Source!A158)</f>
        <v>158</v>
      </c>
      <c r="B144">
        <v>38220961</v>
      </c>
      <c r="C144">
        <v>38220947</v>
      </c>
      <c r="D144">
        <v>36799065</v>
      </c>
      <c r="E144">
        <v>17</v>
      </c>
      <c r="F144">
        <v>1</v>
      </c>
      <c r="G144">
        <v>1</v>
      </c>
      <c r="H144">
        <v>3</v>
      </c>
      <c r="I144" t="s">
        <v>308</v>
      </c>
      <c r="J144" t="s">
        <v>3</v>
      </c>
      <c r="K144" t="s">
        <v>309</v>
      </c>
      <c r="L144">
        <v>1374</v>
      </c>
      <c r="N144">
        <v>1013</v>
      </c>
      <c r="O144" t="s">
        <v>310</v>
      </c>
      <c r="P144" t="s">
        <v>310</v>
      </c>
      <c r="Q144">
        <v>1</v>
      </c>
      <c r="X144">
        <v>0.68</v>
      </c>
      <c r="Y144">
        <v>1</v>
      </c>
      <c r="Z144">
        <v>0</v>
      </c>
      <c r="AA144">
        <v>0</v>
      </c>
      <c r="AB144">
        <v>0</v>
      </c>
      <c r="AC144">
        <v>0</v>
      </c>
      <c r="AD144">
        <v>1</v>
      </c>
      <c r="AE144">
        <v>0</v>
      </c>
      <c r="AF144" t="s">
        <v>3</v>
      </c>
      <c r="AG144">
        <v>0.68</v>
      </c>
      <c r="AH144">
        <v>2</v>
      </c>
      <c r="AI144">
        <v>38220954</v>
      </c>
      <c r="AJ144">
        <v>144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</row>
    <row r="145" spans="1:44">
      <c r="A145">
        <f>ROW(Source!A159)</f>
        <v>159</v>
      </c>
      <c r="B145">
        <v>38220971</v>
      </c>
      <c r="C145">
        <v>38220962</v>
      </c>
      <c r="D145">
        <v>37064878</v>
      </c>
      <c r="E145">
        <v>1</v>
      </c>
      <c r="F145">
        <v>1</v>
      </c>
      <c r="G145">
        <v>1</v>
      </c>
      <c r="H145">
        <v>1</v>
      </c>
      <c r="I145" t="s">
        <v>273</v>
      </c>
      <c r="J145" t="s">
        <v>3</v>
      </c>
      <c r="K145" t="s">
        <v>274</v>
      </c>
      <c r="L145">
        <v>1191</v>
      </c>
      <c r="N145">
        <v>1013</v>
      </c>
      <c r="O145" t="s">
        <v>275</v>
      </c>
      <c r="P145" t="s">
        <v>275</v>
      </c>
      <c r="Q145">
        <v>1</v>
      </c>
      <c r="X145">
        <v>10.7</v>
      </c>
      <c r="Y145">
        <v>0</v>
      </c>
      <c r="Z145">
        <v>0</v>
      </c>
      <c r="AA145">
        <v>0</v>
      </c>
      <c r="AB145">
        <v>9.4</v>
      </c>
      <c r="AC145">
        <v>0</v>
      </c>
      <c r="AD145">
        <v>1</v>
      </c>
      <c r="AE145">
        <v>1</v>
      </c>
      <c r="AF145" t="s">
        <v>3</v>
      </c>
      <c r="AG145">
        <v>10.7</v>
      </c>
      <c r="AH145">
        <v>2</v>
      </c>
      <c r="AI145">
        <v>38220963</v>
      </c>
      <c r="AJ145">
        <v>145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</row>
    <row r="146" spans="1:44">
      <c r="A146">
        <f>ROW(Source!A159)</f>
        <v>159</v>
      </c>
      <c r="B146">
        <v>38220972</v>
      </c>
      <c r="C146">
        <v>38220962</v>
      </c>
      <c r="D146">
        <v>37064876</v>
      </c>
      <c r="E146">
        <v>1</v>
      </c>
      <c r="F146">
        <v>1</v>
      </c>
      <c r="G146">
        <v>1</v>
      </c>
      <c r="H146">
        <v>1</v>
      </c>
      <c r="I146" t="s">
        <v>276</v>
      </c>
      <c r="J146" t="s">
        <v>3</v>
      </c>
      <c r="K146" t="s">
        <v>277</v>
      </c>
      <c r="L146">
        <v>1191</v>
      </c>
      <c r="N146">
        <v>1013</v>
      </c>
      <c r="O146" t="s">
        <v>275</v>
      </c>
      <c r="P146" t="s">
        <v>275</v>
      </c>
      <c r="Q146">
        <v>1</v>
      </c>
      <c r="X146">
        <v>0.38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1</v>
      </c>
      <c r="AE146">
        <v>2</v>
      </c>
      <c r="AF146" t="s">
        <v>3</v>
      </c>
      <c r="AG146">
        <v>0.38</v>
      </c>
      <c r="AH146">
        <v>2</v>
      </c>
      <c r="AI146">
        <v>38220964</v>
      </c>
      <c r="AJ146">
        <v>146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</row>
    <row r="147" spans="1:44">
      <c r="A147">
        <f>ROW(Source!A159)</f>
        <v>159</v>
      </c>
      <c r="B147">
        <v>38220973</v>
      </c>
      <c r="C147">
        <v>38220962</v>
      </c>
      <c r="D147">
        <v>36882159</v>
      </c>
      <c r="E147">
        <v>1</v>
      </c>
      <c r="F147">
        <v>1</v>
      </c>
      <c r="G147">
        <v>1</v>
      </c>
      <c r="H147">
        <v>2</v>
      </c>
      <c r="I147" t="s">
        <v>278</v>
      </c>
      <c r="J147" t="s">
        <v>279</v>
      </c>
      <c r="K147" t="s">
        <v>280</v>
      </c>
      <c r="L147">
        <v>1368</v>
      </c>
      <c r="N147">
        <v>1011</v>
      </c>
      <c r="O147" t="s">
        <v>281</v>
      </c>
      <c r="P147" t="s">
        <v>281</v>
      </c>
      <c r="Q147">
        <v>1</v>
      </c>
      <c r="X147">
        <v>0.19</v>
      </c>
      <c r="Y147">
        <v>0</v>
      </c>
      <c r="Z147">
        <v>111.99</v>
      </c>
      <c r="AA147">
        <v>13.5</v>
      </c>
      <c r="AB147">
        <v>0</v>
      </c>
      <c r="AC147">
        <v>0</v>
      </c>
      <c r="AD147">
        <v>1</v>
      </c>
      <c r="AE147">
        <v>0</v>
      </c>
      <c r="AF147" t="s">
        <v>3</v>
      </c>
      <c r="AG147">
        <v>0.19</v>
      </c>
      <c r="AH147">
        <v>2</v>
      </c>
      <c r="AI147">
        <v>38220965</v>
      </c>
      <c r="AJ147">
        <v>147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</row>
    <row r="148" spans="1:44">
      <c r="A148">
        <f>ROW(Source!A159)</f>
        <v>159</v>
      </c>
      <c r="B148">
        <v>38220974</v>
      </c>
      <c r="C148">
        <v>38220962</v>
      </c>
      <c r="D148">
        <v>36883554</v>
      </c>
      <c r="E148">
        <v>1</v>
      </c>
      <c r="F148">
        <v>1</v>
      </c>
      <c r="G148">
        <v>1</v>
      </c>
      <c r="H148">
        <v>2</v>
      </c>
      <c r="I148" t="s">
        <v>282</v>
      </c>
      <c r="J148" t="s">
        <v>283</v>
      </c>
      <c r="K148" t="s">
        <v>284</v>
      </c>
      <c r="L148">
        <v>1368</v>
      </c>
      <c r="N148">
        <v>1011</v>
      </c>
      <c r="O148" t="s">
        <v>281</v>
      </c>
      <c r="P148" t="s">
        <v>281</v>
      </c>
      <c r="Q148">
        <v>1</v>
      </c>
      <c r="X148">
        <v>0.19</v>
      </c>
      <c r="Y148">
        <v>0</v>
      </c>
      <c r="Z148">
        <v>65.709999999999994</v>
      </c>
      <c r="AA148">
        <v>11.6</v>
      </c>
      <c r="AB148">
        <v>0</v>
      </c>
      <c r="AC148">
        <v>0</v>
      </c>
      <c r="AD148">
        <v>1</v>
      </c>
      <c r="AE148">
        <v>0</v>
      </c>
      <c r="AF148" t="s">
        <v>3</v>
      </c>
      <c r="AG148">
        <v>0.19</v>
      </c>
      <c r="AH148">
        <v>2</v>
      </c>
      <c r="AI148">
        <v>38220966</v>
      </c>
      <c r="AJ148">
        <v>148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</row>
    <row r="149" spans="1:44">
      <c r="A149">
        <f>ROW(Source!A159)</f>
        <v>159</v>
      </c>
      <c r="B149">
        <v>38220975</v>
      </c>
      <c r="C149">
        <v>38220962</v>
      </c>
      <c r="D149">
        <v>36883858</v>
      </c>
      <c r="E149">
        <v>1</v>
      </c>
      <c r="F149">
        <v>1</v>
      </c>
      <c r="G149">
        <v>1</v>
      </c>
      <c r="H149">
        <v>2</v>
      </c>
      <c r="I149" t="s">
        <v>285</v>
      </c>
      <c r="J149" t="s">
        <v>286</v>
      </c>
      <c r="K149" t="s">
        <v>287</v>
      </c>
      <c r="L149">
        <v>1368</v>
      </c>
      <c r="N149">
        <v>1011</v>
      </c>
      <c r="O149" t="s">
        <v>281</v>
      </c>
      <c r="P149" t="s">
        <v>281</v>
      </c>
      <c r="Q149">
        <v>1</v>
      </c>
      <c r="X149">
        <v>1.75</v>
      </c>
      <c r="Y149">
        <v>0</v>
      </c>
      <c r="Z149">
        <v>8.1</v>
      </c>
      <c r="AA149">
        <v>0</v>
      </c>
      <c r="AB149">
        <v>0</v>
      </c>
      <c r="AC149">
        <v>0</v>
      </c>
      <c r="AD149">
        <v>1</v>
      </c>
      <c r="AE149">
        <v>0</v>
      </c>
      <c r="AF149" t="s">
        <v>3</v>
      </c>
      <c r="AG149">
        <v>1.75</v>
      </c>
      <c r="AH149">
        <v>2</v>
      </c>
      <c r="AI149">
        <v>38220967</v>
      </c>
      <c r="AJ149">
        <v>149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</row>
    <row r="150" spans="1:44">
      <c r="A150">
        <f>ROW(Source!A159)</f>
        <v>159</v>
      </c>
      <c r="B150">
        <v>38220976</v>
      </c>
      <c r="C150">
        <v>38220962</v>
      </c>
      <c r="D150">
        <v>36803258</v>
      </c>
      <c r="E150">
        <v>1</v>
      </c>
      <c r="F150">
        <v>1</v>
      </c>
      <c r="G150">
        <v>1</v>
      </c>
      <c r="H150">
        <v>3</v>
      </c>
      <c r="I150" t="s">
        <v>291</v>
      </c>
      <c r="J150" t="s">
        <v>292</v>
      </c>
      <c r="K150" t="s">
        <v>293</v>
      </c>
      <c r="L150">
        <v>1346</v>
      </c>
      <c r="N150">
        <v>1009</v>
      </c>
      <c r="O150" t="s">
        <v>294</v>
      </c>
      <c r="P150" t="s">
        <v>294</v>
      </c>
      <c r="Q150">
        <v>1</v>
      </c>
      <c r="X150">
        <v>0.65</v>
      </c>
      <c r="Y150">
        <v>10.57</v>
      </c>
      <c r="Z150">
        <v>0</v>
      </c>
      <c r="AA150">
        <v>0</v>
      </c>
      <c r="AB150">
        <v>0</v>
      </c>
      <c r="AC150">
        <v>0</v>
      </c>
      <c r="AD150">
        <v>1</v>
      </c>
      <c r="AE150">
        <v>0</v>
      </c>
      <c r="AF150" t="s">
        <v>3</v>
      </c>
      <c r="AG150">
        <v>0.65</v>
      </c>
      <c r="AH150">
        <v>2</v>
      </c>
      <c r="AI150">
        <v>38220968</v>
      </c>
      <c r="AJ150">
        <v>150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</row>
    <row r="151" spans="1:44">
      <c r="A151">
        <f>ROW(Source!A159)</f>
        <v>159</v>
      </c>
      <c r="B151">
        <v>38220977</v>
      </c>
      <c r="C151">
        <v>38220962</v>
      </c>
      <c r="D151">
        <v>36838321</v>
      </c>
      <c r="E151">
        <v>1</v>
      </c>
      <c r="F151">
        <v>1</v>
      </c>
      <c r="G151">
        <v>1</v>
      </c>
      <c r="H151">
        <v>3</v>
      </c>
      <c r="I151" t="s">
        <v>351</v>
      </c>
      <c r="J151" t="s">
        <v>352</v>
      </c>
      <c r="K151" t="s">
        <v>353</v>
      </c>
      <c r="L151">
        <v>1346</v>
      </c>
      <c r="N151">
        <v>1009</v>
      </c>
      <c r="O151" t="s">
        <v>294</v>
      </c>
      <c r="P151" t="s">
        <v>294</v>
      </c>
      <c r="Q151">
        <v>1</v>
      </c>
      <c r="X151">
        <v>2</v>
      </c>
      <c r="Y151">
        <v>238.48</v>
      </c>
      <c r="Z151">
        <v>0</v>
      </c>
      <c r="AA151">
        <v>0</v>
      </c>
      <c r="AB151">
        <v>0</v>
      </c>
      <c r="AC151">
        <v>0</v>
      </c>
      <c r="AD151">
        <v>1</v>
      </c>
      <c r="AE151">
        <v>0</v>
      </c>
      <c r="AF151" t="s">
        <v>3</v>
      </c>
      <c r="AG151">
        <v>2</v>
      </c>
      <c r="AH151">
        <v>2</v>
      </c>
      <c r="AI151">
        <v>38220969</v>
      </c>
      <c r="AJ151">
        <v>151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</row>
    <row r="152" spans="1:44">
      <c r="A152">
        <f>ROW(Source!A159)</f>
        <v>159</v>
      </c>
      <c r="B152">
        <v>38220978</v>
      </c>
      <c r="C152">
        <v>38220962</v>
      </c>
      <c r="D152">
        <v>36799065</v>
      </c>
      <c r="E152">
        <v>17</v>
      </c>
      <c r="F152">
        <v>1</v>
      </c>
      <c r="G152">
        <v>1</v>
      </c>
      <c r="H152">
        <v>3</v>
      </c>
      <c r="I152" t="s">
        <v>308</v>
      </c>
      <c r="J152" t="s">
        <v>3</v>
      </c>
      <c r="K152" t="s">
        <v>309</v>
      </c>
      <c r="L152">
        <v>1374</v>
      </c>
      <c r="N152">
        <v>1013</v>
      </c>
      <c r="O152" t="s">
        <v>310</v>
      </c>
      <c r="P152" t="s">
        <v>310</v>
      </c>
      <c r="Q152">
        <v>1</v>
      </c>
      <c r="X152">
        <v>2.0099999999999998</v>
      </c>
      <c r="Y152">
        <v>1</v>
      </c>
      <c r="Z152">
        <v>0</v>
      </c>
      <c r="AA152">
        <v>0</v>
      </c>
      <c r="AB152">
        <v>0</v>
      </c>
      <c r="AC152">
        <v>0</v>
      </c>
      <c r="AD152">
        <v>1</v>
      </c>
      <c r="AE152">
        <v>0</v>
      </c>
      <c r="AF152" t="s">
        <v>3</v>
      </c>
      <c r="AG152">
        <v>2.0099999999999998</v>
      </c>
      <c r="AH152">
        <v>2</v>
      </c>
      <c r="AI152">
        <v>38220970</v>
      </c>
      <c r="AJ152">
        <v>152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</row>
    <row r="153" spans="1:44">
      <c r="A153">
        <f>ROW(Source!A160)</f>
        <v>160</v>
      </c>
      <c r="B153">
        <v>38220989</v>
      </c>
      <c r="C153">
        <v>38220979</v>
      </c>
      <c r="D153">
        <v>37064878</v>
      </c>
      <c r="E153">
        <v>1</v>
      </c>
      <c r="F153">
        <v>1</v>
      </c>
      <c r="G153">
        <v>1</v>
      </c>
      <c r="H153">
        <v>1</v>
      </c>
      <c r="I153" t="s">
        <v>273</v>
      </c>
      <c r="J153" t="s">
        <v>3</v>
      </c>
      <c r="K153" t="s">
        <v>274</v>
      </c>
      <c r="L153">
        <v>1191</v>
      </c>
      <c r="N153">
        <v>1013</v>
      </c>
      <c r="O153" t="s">
        <v>275</v>
      </c>
      <c r="P153" t="s">
        <v>275</v>
      </c>
      <c r="Q153">
        <v>1</v>
      </c>
      <c r="X153">
        <v>19</v>
      </c>
      <c r="Y153">
        <v>0</v>
      </c>
      <c r="Z153">
        <v>0</v>
      </c>
      <c r="AA153">
        <v>0</v>
      </c>
      <c r="AB153">
        <v>9.4</v>
      </c>
      <c r="AC153">
        <v>0</v>
      </c>
      <c r="AD153">
        <v>1</v>
      </c>
      <c r="AE153">
        <v>1</v>
      </c>
      <c r="AF153" t="s">
        <v>3</v>
      </c>
      <c r="AG153">
        <v>19</v>
      </c>
      <c r="AH153">
        <v>2</v>
      </c>
      <c r="AI153">
        <v>38220980</v>
      </c>
      <c r="AJ153">
        <v>153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</row>
    <row r="154" spans="1:44">
      <c r="A154">
        <f>ROW(Source!A160)</f>
        <v>160</v>
      </c>
      <c r="B154">
        <v>38220990</v>
      </c>
      <c r="C154">
        <v>38220979</v>
      </c>
      <c r="D154">
        <v>37064876</v>
      </c>
      <c r="E154">
        <v>1</v>
      </c>
      <c r="F154">
        <v>1</v>
      </c>
      <c r="G154">
        <v>1</v>
      </c>
      <c r="H154">
        <v>1</v>
      </c>
      <c r="I154" t="s">
        <v>276</v>
      </c>
      <c r="J154" t="s">
        <v>3</v>
      </c>
      <c r="K154" t="s">
        <v>277</v>
      </c>
      <c r="L154">
        <v>1191</v>
      </c>
      <c r="N154">
        <v>1013</v>
      </c>
      <c r="O154" t="s">
        <v>275</v>
      </c>
      <c r="P154" t="s">
        <v>275</v>
      </c>
      <c r="Q154">
        <v>1</v>
      </c>
      <c r="X154">
        <v>0.38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1</v>
      </c>
      <c r="AE154">
        <v>2</v>
      </c>
      <c r="AF154" t="s">
        <v>3</v>
      </c>
      <c r="AG154">
        <v>0.38</v>
      </c>
      <c r="AH154">
        <v>2</v>
      </c>
      <c r="AI154">
        <v>38220981</v>
      </c>
      <c r="AJ154">
        <v>154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</row>
    <row r="155" spans="1:44">
      <c r="A155">
        <f>ROW(Source!A160)</f>
        <v>160</v>
      </c>
      <c r="B155">
        <v>38220991</v>
      </c>
      <c r="C155">
        <v>38220979</v>
      </c>
      <c r="D155">
        <v>36882159</v>
      </c>
      <c r="E155">
        <v>1</v>
      </c>
      <c r="F155">
        <v>1</v>
      </c>
      <c r="G155">
        <v>1</v>
      </c>
      <c r="H155">
        <v>2</v>
      </c>
      <c r="I155" t="s">
        <v>278</v>
      </c>
      <c r="J155" t="s">
        <v>279</v>
      </c>
      <c r="K155" t="s">
        <v>280</v>
      </c>
      <c r="L155">
        <v>1368</v>
      </c>
      <c r="N155">
        <v>1011</v>
      </c>
      <c r="O155" t="s">
        <v>281</v>
      </c>
      <c r="P155" t="s">
        <v>281</v>
      </c>
      <c r="Q155">
        <v>1</v>
      </c>
      <c r="X155">
        <v>0.19</v>
      </c>
      <c r="Y155">
        <v>0</v>
      </c>
      <c r="Z155">
        <v>111.99</v>
      </c>
      <c r="AA155">
        <v>13.5</v>
      </c>
      <c r="AB155">
        <v>0</v>
      </c>
      <c r="AC155">
        <v>0</v>
      </c>
      <c r="AD155">
        <v>1</v>
      </c>
      <c r="AE155">
        <v>0</v>
      </c>
      <c r="AF155" t="s">
        <v>3</v>
      </c>
      <c r="AG155">
        <v>0.19</v>
      </c>
      <c r="AH155">
        <v>2</v>
      </c>
      <c r="AI155">
        <v>38220982</v>
      </c>
      <c r="AJ155">
        <v>155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</row>
    <row r="156" spans="1:44">
      <c r="A156">
        <f>ROW(Source!A160)</f>
        <v>160</v>
      </c>
      <c r="B156">
        <v>38220992</v>
      </c>
      <c r="C156">
        <v>38220979</v>
      </c>
      <c r="D156">
        <v>36883554</v>
      </c>
      <c r="E156">
        <v>1</v>
      </c>
      <c r="F156">
        <v>1</v>
      </c>
      <c r="G156">
        <v>1</v>
      </c>
      <c r="H156">
        <v>2</v>
      </c>
      <c r="I156" t="s">
        <v>282</v>
      </c>
      <c r="J156" t="s">
        <v>283</v>
      </c>
      <c r="K156" t="s">
        <v>284</v>
      </c>
      <c r="L156">
        <v>1368</v>
      </c>
      <c r="N156">
        <v>1011</v>
      </c>
      <c r="O156" t="s">
        <v>281</v>
      </c>
      <c r="P156" t="s">
        <v>281</v>
      </c>
      <c r="Q156">
        <v>1</v>
      </c>
      <c r="X156">
        <v>0.19</v>
      </c>
      <c r="Y156">
        <v>0</v>
      </c>
      <c r="Z156">
        <v>65.709999999999994</v>
      </c>
      <c r="AA156">
        <v>11.6</v>
      </c>
      <c r="AB156">
        <v>0</v>
      </c>
      <c r="AC156">
        <v>0</v>
      </c>
      <c r="AD156">
        <v>1</v>
      </c>
      <c r="AE156">
        <v>0</v>
      </c>
      <c r="AF156" t="s">
        <v>3</v>
      </c>
      <c r="AG156">
        <v>0.19</v>
      </c>
      <c r="AH156">
        <v>2</v>
      </c>
      <c r="AI156">
        <v>38220983</v>
      </c>
      <c r="AJ156">
        <v>156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</row>
    <row r="157" spans="1:44">
      <c r="A157">
        <f>ROW(Source!A160)</f>
        <v>160</v>
      </c>
      <c r="B157">
        <v>38220993</v>
      </c>
      <c r="C157">
        <v>38220979</v>
      </c>
      <c r="D157">
        <v>36883858</v>
      </c>
      <c r="E157">
        <v>1</v>
      </c>
      <c r="F157">
        <v>1</v>
      </c>
      <c r="G157">
        <v>1</v>
      </c>
      <c r="H157">
        <v>2</v>
      </c>
      <c r="I157" t="s">
        <v>285</v>
      </c>
      <c r="J157" t="s">
        <v>286</v>
      </c>
      <c r="K157" t="s">
        <v>287</v>
      </c>
      <c r="L157">
        <v>1368</v>
      </c>
      <c r="N157">
        <v>1011</v>
      </c>
      <c r="O157" t="s">
        <v>281</v>
      </c>
      <c r="P157" t="s">
        <v>281</v>
      </c>
      <c r="Q157">
        <v>1</v>
      </c>
      <c r="X157">
        <v>3.36</v>
      </c>
      <c r="Y157">
        <v>0</v>
      </c>
      <c r="Z157">
        <v>8.1</v>
      </c>
      <c r="AA157">
        <v>0</v>
      </c>
      <c r="AB157">
        <v>0</v>
      </c>
      <c r="AC157">
        <v>0</v>
      </c>
      <c r="AD157">
        <v>1</v>
      </c>
      <c r="AE157">
        <v>0</v>
      </c>
      <c r="AF157" t="s">
        <v>3</v>
      </c>
      <c r="AG157">
        <v>3.36</v>
      </c>
      <c r="AH157">
        <v>2</v>
      </c>
      <c r="AI157">
        <v>38220984</v>
      </c>
      <c r="AJ157">
        <v>157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</row>
    <row r="158" spans="1:44">
      <c r="A158">
        <f>ROW(Source!A160)</f>
        <v>160</v>
      </c>
      <c r="B158">
        <v>38220994</v>
      </c>
      <c r="C158">
        <v>38220979</v>
      </c>
      <c r="D158">
        <v>36803258</v>
      </c>
      <c r="E158">
        <v>1</v>
      </c>
      <c r="F158">
        <v>1</v>
      </c>
      <c r="G158">
        <v>1</v>
      </c>
      <c r="H158">
        <v>3</v>
      </c>
      <c r="I158" t="s">
        <v>291</v>
      </c>
      <c r="J158" t="s">
        <v>292</v>
      </c>
      <c r="K158" t="s">
        <v>293</v>
      </c>
      <c r="L158">
        <v>1346</v>
      </c>
      <c r="N158">
        <v>1009</v>
      </c>
      <c r="O158" t="s">
        <v>294</v>
      </c>
      <c r="P158" t="s">
        <v>294</v>
      </c>
      <c r="Q158">
        <v>1</v>
      </c>
      <c r="X158">
        <v>0.55000000000000004</v>
      </c>
      <c r="Y158">
        <v>10.57</v>
      </c>
      <c r="Z158">
        <v>0</v>
      </c>
      <c r="AA158">
        <v>0</v>
      </c>
      <c r="AB158">
        <v>0</v>
      </c>
      <c r="AC158">
        <v>0</v>
      </c>
      <c r="AD158">
        <v>1</v>
      </c>
      <c r="AE158">
        <v>0</v>
      </c>
      <c r="AF158" t="s">
        <v>3</v>
      </c>
      <c r="AG158">
        <v>0.55000000000000004</v>
      </c>
      <c r="AH158">
        <v>2</v>
      </c>
      <c r="AI158">
        <v>38220985</v>
      </c>
      <c r="AJ158">
        <v>158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</row>
    <row r="159" spans="1:44">
      <c r="A159">
        <f>ROW(Source!A160)</f>
        <v>160</v>
      </c>
      <c r="B159">
        <v>38220995</v>
      </c>
      <c r="C159">
        <v>38220979</v>
      </c>
      <c r="D159">
        <v>36825790</v>
      </c>
      <c r="E159">
        <v>1</v>
      </c>
      <c r="F159">
        <v>1</v>
      </c>
      <c r="G159">
        <v>1</v>
      </c>
      <c r="H159">
        <v>3</v>
      </c>
      <c r="I159" t="s">
        <v>348</v>
      </c>
      <c r="J159" t="s">
        <v>349</v>
      </c>
      <c r="K159" t="s">
        <v>350</v>
      </c>
      <c r="L159">
        <v>1348</v>
      </c>
      <c r="N159">
        <v>1009</v>
      </c>
      <c r="O159" t="s">
        <v>150</v>
      </c>
      <c r="P159" t="s">
        <v>150</v>
      </c>
      <c r="Q159">
        <v>1000</v>
      </c>
      <c r="X159">
        <v>4.0000000000000001E-3</v>
      </c>
      <c r="Y159">
        <v>5763</v>
      </c>
      <c r="Z159">
        <v>0</v>
      </c>
      <c r="AA159">
        <v>0</v>
      </c>
      <c r="AB159">
        <v>0</v>
      </c>
      <c r="AC159">
        <v>0</v>
      </c>
      <c r="AD159">
        <v>1</v>
      </c>
      <c r="AE159">
        <v>0</v>
      </c>
      <c r="AF159" t="s">
        <v>3</v>
      </c>
      <c r="AG159">
        <v>4.0000000000000001E-3</v>
      </c>
      <c r="AH159">
        <v>2</v>
      </c>
      <c r="AI159">
        <v>38220986</v>
      </c>
      <c r="AJ159">
        <v>159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</row>
    <row r="160" spans="1:44">
      <c r="A160">
        <f>ROW(Source!A160)</f>
        <v>160</v>
      </c>
      <c r="B160">
        <v>38220996</v>
      </c>
      <c r="C160">
        <v>38220979</v>
      </c>
      <c r="D160">
        <v>36838321</v>
      </c>
      <c r="E160">
        <v>1</v>
      </c>
      <c r="F160">
        <v>1</v>
      </c>
      <c r="G160">
        <v>1</v>
      </c>
      <c r="H160">
        <v>3</v>
      </c>
      <c r="I160" t="s">
        <v>351</v>
      </c>
      <c r="J160" t="s">
        <v>352</v>
      </c>
      <c r="K160" t="s">
        <v>353</v>
      </c>
      <c r="L160">
        <v>1346</v>
      </c>
      <c r="N160">
        <v>1009</v>
      </c>
      <c r="O160" t="s">
        <v>294</v>
      </c>
      <c r="P160" t="s">
        <v>294</v>
      </c>
      <c r="Q160">
        <v>1</v>
      </c>
      <c r="X160">
        <v>2</v>
      </c>
      <c r="Y160">
        <v>238.48</v>
      </c>
      <c r="Z160">
        <v>0</v>
      </c>
      <c r="AA160">
        <v>0</v>
      </c>
      <c r="AB160">
        <v>0</v>
      </c>
      <c r="AC160">
        <v>0</v>
      </c>
      <c r="AD160">
        <v>1</v>
      </c>
      <c r="AE160">
        <v>0</v>
      </c>
      <c r="AF160" t="s">
        <v>3</v>
      </c>
      <c r="AG160">
        <v>2</v>
      </c>
      <c r="AH160">
        <v>2</v>
      </c>
      <c r="AI160">
        <v>38220987</v>
      </c>
      <c r="AJ160">
        <v>160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</row>
    <row r="161" spans="1:44">
      <c r="A161">
        <f>ROW(Source!A160)</f>
        <v>160</v>
      </c>
      <c r="B161">
        <v>38220997</v>
      </c>
      <c r="C161">
        <v>38220979</v>
      </c>
      <c r="D161">
        <v>36799065</v>
      </c>
      <c r="E161">
        <v>17</v>
      </c>
      <c r="F161">
        <v>1</v>
      </c>
      <c r="G161">
        <v>1</v>
      </c>
      <c r="H161">
        <v>3</v>
      </c>
      <c r="I161" t="s">
        <v>308</v>
      </c>
      <c r="J161" t="s">
        <v>3</v>
      </c>
      <c r="K161" t="s">
        <v>309</v>
      </c>
      <c r="L161">
        <v>1374</v>
      </c>
      <c r="N161">
        <v>1013</v>
      </c>
      <c r="O161" t="s">
        <v>310</v>
      </c>
      <c r="P161" t="s">
        <v>310</v>
      </c>
      <c r="Q161">
        <v>1</v>
      </c>
      <c r="X161">
        <v>3.57</v>
      </c>
      <c r="Y161">
        <v>1</v>
      </c>
      <c r="Z161">
        <v>0</v>
      </c>
      <c r="AA161">
        <v>0</v>
      </c>
      <c r="AB161">
        <v>0</v>
      </c>
      <c r="AC161">
        <v>0</v>
      </c>
      <c r="AD161">
        <v>1</v>
      </c>
      <c r="AE161">
        <v>0</v>
      </c>
      <c r="AF161" t="s">
        <v>3</v>
      </c>
      <c r="AG161">
        <v>3.57</v>
      </c>
      <c r="AH161">
        <v>2</v>
      </c>
      <c r="AI161">
        <v>38220988</v>
      </c>
      <c r="AJ161">
        <v>161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</row>
    <row r="162" spans="1:44">
      <c r="A162">
        <f>ROW(Source!A161)</f>
        <v>161</v>
      </c>
      <c r="B162">
        <v>38221012</v>
      </c>
      <c r="C162">
        <v>38220998</v>
      </c>
      <c r="D162">
        <v>37080781</v>
      </c>
      <c r="E162">
        <v>1</v>
      </c>
      <c r="F162">
        <v>1</v>
      </c>
      <c r="G162">
        <v>1</v>
      </c>
      <c r="H162">
        <v>1</v>
      </c>
      <c r="I162" t="s">
        <v>337</v>
      </c>
      <c r="J162" t="s">
        <v>3</v>
      </c>
      <c r="K162" t="s">
        <v>338</v>
      </c>
      <c r="L162">
        <v>1191</v>
      </c>
      <c r="N162">
        <v>1013</v>
      </c>
      <c r="O162" t="s">
        <v>275</v>
      </c>
      <c r="P162" t="s">
        <v>275</v>
      </c>
      <c r="Q162">
        <v>1</v>
      </c>
      <c r="X162">
        <v>16.8</v>
      </c>
      <c r="Y162">
        <v>0</v>
      </c>
      <c r="Z162">
        <v>0</v>
      </c>
      <c r="AA162">
        <v>0</v>
      </c>
      <c r="AB162">
        <v>9.92</v>
      </c>
      <c r="AC162">
        <v>0</v>
      </c>
      <c r="AD162">
        <v>1</v>
      </c>
      <c r="AE162">
        <v>1</v>
      </c>
      <c r="AF162" t="s">
        <v>3</v>
      </c>
      <c r="AG162">
        <v>16.8</v>
      </c>
      <c r="AH162">
        <v>2</v>
      </c>
      <c r="AI162">
        <v>38220999</v>
      </c>
      <c r="AJ162">
        <v>162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</row>
    <row r="163" spans="1:44">
      <c r="A163">
        <f>ROW(Source!A161)</f>
        <v>161</v>
      </c>
      <c r="B163">
        <v>38221013</v>
      </c>
      <c r="C163">
        <v>38220998</v>
      </c>
      <c r="D163">
        <v>37064876</v>
      </c>
      <c r="E163">
        <v>1</v>
      </c>
      <c r="F163">
        <v>1</v>
      </c>
      <c r="G163">
        <v>1</v>
      </c>
      <c r="H163">
        <v>1</v>
      </c>
      <c r="I163" t="s">
        <v>276</v>
      </c>
      <c r="J163" t="s">
        <v>3</v>
      </c>
      <c r="K163" t="s">
        <v>277</v>
      </c>
      <c r="L163">
        <v>1191</v>
      </c>
      <c r="N163">
        <v>1013</v>
      </c>
      <c r="O163" t="s">
        <v>275</v>
      </c>
      <c r="P163" t="s">
        <v>275</v>
      </c>
      <c r="Q163">
        <v>1</v>
      </c>
      <c r="X163">
        <v>0.02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1</v>
      </c>
      <c r="AE163">
        <v>2</v>
      </c>
      <c r="AF163" t="s">
        <v>3</v>
      </c>
      <c r="AG163">
        <v>0.02</v>
      </c>
      <c r="AH163">
        <v>2</v>
      </c>
      <c r="AI163">
        <v>38221000</v>
      </c>
      <c r="AJ163">
        <v>163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</row>
    <row r="164" spans="1:44">
      <c r="A164">
        <f>ROW(Source!A161)</f>
        <v>161</v>
      </c>
      <c r="B164">
        <v>38221014</v>
      </c>
      <c r="C164">
        <v>38220998</v>
      </c>
      <c r="D164">
        <v>36882159</v>
      </c>
      <c r="E164">
        <v>1</v>
      </c>
      <c r="F164">
        <v>1</v>
      </c>
      <c r="G164">
        <v>1</v>
      </c>
      <c r="H164">
        <v>2</v>
      </c>
      <c r="I164" t="s">
        <v>278</v>
      </c>
      <c r="J164" t="s">
        <v>279</v>
      </c>
      <c r="K164" t="s">
        <v>280</v>
      </c>
      <c r="L164">
        <v>1368</v>
      </c>
      <c r="N164">
        <v>1011</v>
      </c>
      <c r="O164" t="s">
        <v>281</v>
      </c>
      <c r="P164" t="s">
        <v>281</v>
      </c>
      <c r="Q164">
        <v>1</v>
      </c>
      <c r="X164">
        <v>0.01</v>
      </c>
      <c r="Y164">
        <v>0</v>
      </c>
      <c r="Z164">
        <v>111.99</v>
      </c>
      <c r="AA164">
        <v>13.5</v>
      </c>
      <c r="AB164">
        <v>0</v>
      </c>
      <c r="AC164">
        <v>0</v>
      </c>
      <c r="AD164">
        <v>1</v>
      </c>
      <c r="AE164">
        <v>0</v>
      </c>
      <c r="AF164" t="s">
        <v>3</v>
      </c>
      <c r="AG164">
        <v>0.01</v>
      </c>
      <c r="AH164">
        <v>2</v>
      </c>
      <c r="AI164">
        <v>38221001</v>
      </c>
      <c r="AJ164">
        <v>164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</row>
    <row r="165" spans="1:44">
      <c r="A165">
        <f>ROW(Source!A161)</f>
        <v>161</v>
      </c>
      <c r="B165">
        <v>38221015</v>
      </c>
      <c r="C165">
        <v>38220998</v>
      </c>
      <c r="D165">
        <v>36883554</v>
      </c>
      <c r="E165">
        <v>1</v>
      </c>
      <c r="F165">
        <v>1</v>
      </c>
      <c r="G165">
        <v>1</v>
      </c>
      <c r="H165">
        <v>2</v>
      </c>
      <c r="I165" t="s">
        <v>282</v>
      </c>
      <c r="J165" t="s">
        <v>283</v>
      </c>
      <c r="K165" t="s">
        <v>284</v>
      </c>
      <c r="L165">
        <v>1368</v>
      </c>
      <c r="N165">
        <v>1011</v>
      </c>
      <c r="O165" t="s">
        <v>281</v>
      </c>
      <c r="P165" t="s">
        <v>281</v>
      </c>
      <c r="Q165">
        <v>1</v>
      </c>
      <c r="X165">
        <v>0.01</v>
      </c>
      <c r="Y165">
        <v>0</v>
      </c>
      <c r="Z165">
        <v>65.709999999999994</v>
      </c>
      <c r="AA165">
        <v>11.6</v>
      </c>
      <c r="AB165">
        <v>0</v>
      </c>
      <c r="AC165">
        <v>0</v>
      </c>
      <c r="AD165">
        <v>1</v>
      </c>
      <c r="AE165">
        <v>0</v>
      </c>
      <c r="AF165" t="s">
        <v>3</v>
      </c>
      <c r="AG165">
        <v>0.01</v>
      </c>
      <c r="AH165">
        <v>2</v>
      </c>
      <c r="AI165">
        <v>38221002</v>
      </c>
      <c r="AJ165">
        <v>165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</row>
    <row r="166" spans="1:44">
      <c r="A166">
        <f>ROW(Source!A161)</f>
        <v>161</v>
      </c>
      <c r="B166">
        <v>38221016</v>
      </c>
      <c r="C166">
        <v>38220998</v>
      </c>
      <c r="D166">
        <v>36800043</v>
      </c>
      <c r="E166">
        <v>1</v>
      </c>
      <c r="F166">
        <v>1</v>
      </c>
      <c r="G166">
        <v>1</v>
      </c>
      <c r="H166">
        <v>3</v>
      </c>
      <c r="I166" t="s">
        <v>313</v>
      </c>
      <c r="J166" t="s">
        <v>314</v>
      </c>
      <c r="K166" t="s">
        <v>315</v>
      </c>
      <c r="L166">
        <v>1346</v>
      </c>
      <c r="N166">
        <v>1009</v>
      </c>
      <c r="O166" t="s">
        <v>294</v>
      </c>
      <c r="P166" t="s">
        <v>294</v>
      </c>
      <c r="Q166">
        <v>1</v>
      </c>
      <c r="X166">
        <v>0.1</v>
      </c>
      <c r="Y166">
        <v>44.97</v>
      </c>
      <c r="Z166">
        <v>0</v>
      </c>
      <c r="AA166">
        <v>0</v>
      </c>
      <c r="AB166">
        <v>0</v>
      </c>
      <c r="AC166">
        <v>0</v>
      </c>
      <c r="AD166">
        <v>1</v>
      </c>
      <c r="AE166">
        <v>0</v>
      </c>
      <c r="AF166" t="s">
        <v>3</v>
      </c>
      <c r="AG166">
        <v>0.1</v>
      </c>
      <c r="AH166">
        <v>2</v>
      </c>
      <c r="AI166">
        <v>38221003</v>
      </c>
      <c r="AJ166">
        <v>166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</row>
    <row r="167" spans="1:44">
      <c r="A167">
        <f>ROW(Source!A161)</f>
        <v>161</v>
      </c>
      <c r="B167">
        <v>38221017</v>
      </c>
      <c r="C167">
        <v>38220998</v>
      </c>
      <c r="D167">
        <v>36801775</v>
      </c>
      <c r="E167">
        <v>1</v>
      </c>
      <c r="F167">
        <v>1</v>
      </c>
      <c r="G167">
        <v>1</v>
      </c>
      <c r="H167">
        <v>3</v>
      </c>
      <c r="I167" t="s">
        <v>316</v>
      </c>
      <c r="J167" t="s">
        <v>317</v>
      </c>
      <c r="K167" t="s">
        <v>318</v>
      </c>
      <c r="L167">
        <v>1346</v>
      </c>
      <c r="N167">
        <v>1009</v>
      </c>
      <c r="O167" t="s">
        <v>294</v>
      </c>
      <c r="P167" t="s">
        <v>294</v>
      </c>
      <c r="Q167">
        <v>1</v>
      </c>
      <c r="X167">
        <v>0.02</v>
      </c>
      <c r="Y167">
        <v>11.5</v>
      </c>
      <c r="Z167">
        <v>0</v>
      </c>
      <c r="AA167">
        <v>0</v>
      </c>
      <c r="AB167">
        <v>0</v>
      </c>
      <c r="AC167">
        <v>0</v>
      </c>
      <c r="AD167">
        <v>1</v>
      </c>
      <c r="AE167">
        <v>0</v>
      </c>
      <c r="AF167" t="s">
        <v>3</v>
      </c>
      <c r="AG167">
        <v>0.02</v>
      </c>
      <c r="AH167">
        <v>2</v>
      </c>
      <c r="AI167">
        <v>38221004</v>
      </c>
      <c r="AJ167">
        <v>167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</row>
    <row r="168" spans="1:44">
      <c r="A168">
        <f>ROW(Source!A161)</f>
        <v>161</v>
      </c>
      <c r="B168">
        <v>38221018</v>
      </c>
      <c r="C168">
        <v>38220998</v>
      </c>
      <c r="D168">
        <v>36802094</v>
      </c>
      <c r="E168">
        <v>1</v>
      </c>
      <c r="F168">
        <v>1</v>
      </c>
      <c r="G168">
        <v>1</v>
      </c>
      <c r="H168">
        <v>3</v>
      </c>
      <c r="I168" t="s">
        <v>319</v>
      </c>
      <c r="J168" t="s">
        <v>320</v>
      </c>
      <c r="K168" t="s">
        <v>321</v>
      </c>
      <c r="L168">
        <v>1346</v>
      </c>
      <c r="N168">
        <v>1009</v>
      </c>
      <c r="O168" t="s">
        <v>294</v>
      </c>
      <c r="P168" t="s">
        <v>294</v>
      </c>
      <c r="Q168">
        <v>1</v>
      </c>
      <c r="X168">
        <v>0.2</v>
      </c>
      <c r="Y168">
        <v>30.4</v>
      </c>
      <c r="Z168">
        <v>0</v>
      </c>
      <c r="AA168">
        <v>0</v>
      </c>
      <c r="AB168">
        <v>0</v>
      </c>
      <c r="AC168">
        <v>0</v>
      </c>
      <c r="AD168">
        <v>1</v>
      </c>
      <c r="AE168">
        <v>0</v>
      </c>
      <c r="AF168" t="s">
        <v>3</v>
      </c>
      <c r="AG168">
        <v>0.2</v>
      </c>
      <c r="AH168">
        <v>2</v>
      </c>
      <c r="AI168">
        <v>38221005</v>
      </c>
      <c r="AJ168">
        <v>168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</row>
    <row r="169" spans="1:44">
      <c r="A169">
        <f>ROW(Source!A161)</f>
        <v>161</v>
      </c>
      <c r="B169">
        <v>38221019</v>
      </c>
      <c r="C169">
        <v>38220998</v>
      </c>
      <c r="D169">
        <v>36802106</v>
      </c>
      <c r="E169">
        <v>1</v>
      </c>
      <c r="F169">
        <v>1</v>
      </c>
      <c r="G169">
        <v>1</v>
      </c>
      <c r="H169">
        <v>3</v>
      </c>
      <c r="I169" t="s">
        <v>288</v>
      </c>
      <c r="J169" t="s">
        <v>289</v>
      </c>
      <c r="K169" t="s">
        <v>290</v>
      </c>
      <c r="L169">
        <v>1308</v>
      </c>
      <c r="N169">
        <v>1003</v>
      </c>
      <c r="O169" t="s">
        <v>20</v>
      </c>
      <c r="P169" t="s">
        <v>20</v>
      </c>
      <c r="Q169">
        <v>100</v>
      </c>
      <c r="X169">
        <v>0.1</v>
      </c>
      <c r="Y169">
        <v>120</v>
      </c>
      <c r="Z169">
        <v>0</v>
      </c>
      <c r="AA169">
        <v>0</v>
      </c>
      <c r="AB169">
        <v>0</v>
      </c>
      <c r="AC169">
        <v>0</v>
      </c>
      <c r="AD169">
        <v>1</v>
      </c>
      <c r="AE169">
        <v>0</v>
      </c>
      <c r="AF169" t="s">
        <v>3</v>
      </c>
      <c r="AG169">
        <v>0.1</v>
      </c>
      <c r="AH169">
        <v>2</v>
      </c>
      <c r="AI169">
        <v>38221006</v>
      </c>
      <c r="AJ169">
        <v>169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</row>
    <row r="170" spans="1:44">
      <c r="A170">
        <f>ROW(Source!A161)</f>
        <v>161</v>
      </c>
      <c r="B170">
        <v>38221020</v>
      </c>
      <c r="C170">
        <v>38220998</v>
      </c>
      <c r="D170">
        <v>36805500</v>
      </c>
      <c r="E170">
        <v>1</v>
      </c>
      <c r="F170">
        <v>1</v>
      </c>
      <c r="G170">
        <v>1</v>
      </c>
      <c r="H170">
        <v>3</v>
      </c>
      <c r="I170" t="s">
        <v>325</v>
      </c>
      <c r="J170" t="s">
        <v>326</v>
      </c>
      <c r="K170" t="s">
        <v>327</v>
      </c>
      <c r="L170">
        <v>1346</v>
      </c>
      <c r="N170">
        <v>1009</v>
      </c>
      <c r="O170" t="s">
        <v>294</v>
      </c>
      <c r="P170" t="s">
        <v>294</v>
      </c>
      <c r="Q170">
        <v>1</v>
      </c>
      <c r="X170">
        <v>0.01</v>
      </c>
      <c r="Y170">
        <v>133.05000000000001</v>
      </c>
      <c r="Z170">
        <v>0</v>
      </c>
      <c r="AA170">
        <v>0</v>
      </c>
      <c r="AB170">
        <v>0</v>
      </c>
      <c r="AC170">
        <v>0</v>
      </c>
      <c r="AD170">
        <v>1</v>
      </c>
      <c r="AE170">
        <v>0</v>
      </c>
      <c r="AF170" t="s">
        <v>3</v>
      </c>
      <c r="AG170">
        <v>0.01</v>
      </c>
      <c r="AH170">
        <v>2</v>
      </c>
      <c r="AI170">
        <v>38221007</v>
      </c>
      <c r="AJ170">
        <v>170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</row>
    <row r="171" spans="1:44">
      <c r="A171">
        <f>ROW(Source!A161)</f>
        <v>161</v>
      </c>
      <c r="B171">
        <v>38221021</v>
      </c>
      <c r="C171">
        <v>38220998</v>
      </c>
      <c r="D171">
        <v>36829535</v>
      </c>
      <c r="E171">
        <v>1</v>
      </c>
      <c r="F171">
        <v>1</v>
      </c>
      <c r="G171">
        <v>1</v>
      </c>
      <c r="H171">
        <v>3</v>
      </c>
      <c r="I171" t="s">
        <v>354</v>
      </c>
      <c r="J171" t="s">
        <v>355</v>
      </c>
      <c r="K171" t="s">
        <v>356</v>
      </c>
      <c r="L171">
        <v>1346</v>
      </c>
      <c r="N171">
        <v>1009</v>
      </c>
      <c r="O171" t="s">
        <v>294</v>
      </c>
      <c r="P171" t="s">
        <v>294</v>
      </c>
      <c r="Q171">
        <v>1</v>
      </c>
      <c r="X171">
        <v>0.08</v>
      </c>
      <c r="Y171">
        <v>68.05</v>
      </c>
      <c r="Z171">
        <v>0</v>
      </c>
      <c r="AA171">
        <v>0</v>
      </c>
      <c r="AB171">
        <v>0</v>
      </c>
      <c r="AC171">
        <v>0</v>
      </c>
      <c r="AD171">
        <v>1</v>
      </c>
      <c r="AE171">
        <v>0</v>
      </c>
      <c r="AF171" t="s">
        <v>3</v>
      </c>
      <c r="AG171">
        <v>0.08</v>
      </c>
      <c r="AH171">
        <v>2</v>
      </c>
      <c r="AI171">
        <v>38221008</v>
      </c>
      <c r="AJ171">
        <v>171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</row>
    <row r="172" spans="1:44">
      <c r="A172">
        <f>ROW(Source!A161)</f>
        <v>161</v>
      </c>
      <c r="B172">
        <v>38221022</v>
      </c>
      <c r="C172">
        <v>38220998</v>
      </c>
      <c r="D172">
        <v>36838473</v>
      </c>
      <c r="E172">
        <v>1</v>
      </c>
      <c r="F172">
        <v>1</v>
      </c>
      <c r="G172">
        <v>1</v>
      </c>
      <c r="H172">
        <v>3</v>
      </c>
      <c r="I172" t="s">
        <v>357</v>
      </c>
      <c r="J172" t="s">
        <v>358</v>
      </c>
      <c r="K172" t="s">
        <v>359</v>
      </c>
      <c r="L172">
        <v>1348</v>
      </c>
      <c r="N172">
        <v>1009</v>
      </c>
      <c r="O172" t="s">
        <v>150</v>
      </c>
      <c r="P172" t="s">
        <v>150</v>
      </c>
      <c r="Q172">
        <v>1000</v>
      </c>
      <c r="X172">
        <v>1E-4</v>
      </c>
      <c r="Y172">
        <v>70200</v>
      </c>
      <c r="Z172">
        <v>0</v>
      </c>
      <c r="AA172">
        <v>0</v>
      </c>
      <c r="AB172">
        <v>0</v>
      </c>
      <c r="AC172">
        <v>0</v>
      </c>
      <c r="AD172">
        <v>1</v>
      </c>
      <c r="AE172">
        <v>0</v>
      </c>
      <c r="AF172" t="s">
        <v>3</v>
      </c>
      <c r="AG172">
        <v>1E-4</v>
      </c>
      <c r="AH172">
        <v>2</v>
      </c>
      <c r="AI172">
        <v>38221009</v>
      </c>
      <c r="AJ172">
        <v>172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</row>
    <row r="173" spans="1:44">
      <c r="A173">
        <f>ROW(Source!A161)</f>
        <v>161</v>
      </c>
      <c r="B173">
        <v>38221023</v>
      </c>
      <c r="C173">
        <v>38220998</v>
      </c>
      <c r="D173">
        <v>36870813</v>
      </c>
      <c r="E173">
        <v>1</v>
      </c>
      <c r="F173">
        <v>1</v>
      </c>
      <c r="G173">
        <v>1</v>
      </c>
      <c r="H173">
        <v>3</v>
      </c>
      <c r="I173" t="s">
        <v>360</v>
      </c>
      <c r="J173" t="s">
        <v>361</v>
      </c>
      <c r="K173" t="s">
        <v>362</v>
      </c>
      <c r="L173">
        <v>1355</v>
      </c>
      <c r="N173">
        <v>1010</v>
      </c>
      <c r="O173" t="s">
        <v>129</v>
      </c>
      <c r="P173" t="s">
        <v>129</v>
      </c>
      <c r="Q173">
        <v>100</v>
      </c>
      <c r="X173">
        <v>1.02</v>
      </c>
      <c r="Y173">
        <v>63</v>
      </c>
      <c r="Z173">
        <v>0</v>
      </c>
      <c r="AA173">
        <v>0</v>
      </c>
      <c r="AB173">
        <v>0</v>
      </c>
      <c r="AC173">
        <v>0</v>
      </c>
      <c r="AD173">
        <v>1</v>
      </c>
      <c r="AE173">
        <v>0</v>
      </c>
      <c r="AF173" t="s">
        <v>3</v>
      </c>
      <c r="AG173">
        <v>1.02</v>
      </c>
      <c r="AH173">
        <v>2</v>
      </c>
      <c r="AI173">
        <v>38221010</v>
      </c>
      <c r="AJ173">
        <v>173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</row>
    <row r="174" spans="1:44">
      <c r="A174">
        <f>ROW(Source!A161)</f>
        <v>161</v>
      </c>
      <c r="B174">
        <v>38221024</v>
      </c>
      <c r="C174">
        <v>38220998</v>
      </c>
      <c r="D174">
        <v>36799065</v>
      </c>
      <c r="E174">
        <v>17</v>
      </c>
      <c r="F174">
        <v>1</v>
      </c>
      <c r="G174">
        <v>1</v>
      </c>
      <c r="H174">
        <v>3</v>
      </c>
      <c r="I174" t="s">
        <v>308</v>
      </c>
      <c r="J174" t="s">
        <v>3</v>
      </c>
      <c r="K174" t="s">
        <v>309</v>
      </c>
      <c r="L174">
        <v>1374</v>
      </c>
      <c r="N174">
        <v>1013</v>
      </c>
      <c r="O174" t="s">
        <v>310</v>
      </c>
      <c r="P174" t="s">
        <v>310</v>
      </c>
      <c r="Q174">
        <v>1</v>
      </c>
      <c r="X174">
        <v>3.33</v>
      </c>
      <c r="Y174">
        <v>1</v>
      </c>
      <c r="Z174">
        <v>0</v>
      </c>
      <c r="AA174">
        <v>0</v>
      </c>
      <c r="AB174">
        <v>0</v>
      </c>
      <c r="AC174">
        <v>0</v>
      </c>
      <c r="AD174">
        <v>1</v>
      </c>
      <c r="AE174">
        <v>0</v>
      </c>
      <c r="AF174" t="s">
        <v>3</v>
      </c>
      <c r="AG174">
        <v>3.33</v>
      </c>
      <c r="AH174">
        <v>2</v>
      </c>
      <c r="AI174">
        <v>38221011</v>
      </c>
      <c r="AJ174">
        <v>174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</row>
    <row r="175" spans="1:44">
      <c r="A175">
        <f>ROW(Source!A162)</f>
        <v>162</v>
      </c>
      <c r="B175">
        <v>38221040</v>
      </c>
      <c r="C175">
        <v>38221025</v>
      </c>
      <c r="D175">
        <v>37080781</v>
      </c>
      <c r="E175">
        <v>1</v>
      </c>
      <c r="F175">
        <v>1</v>
      </c>
      <c r="G175">
        <v>1</v>
      </c>
      <c r="H175">
        <v>1</v>
      </c>
      <c r="I175" t="s">
        <v>337</v>
      </c>
      <c r="J175" t="s">
        <v>3</v>
      </c>
      <c r="K175" t="s">
        <v>338</v>
      </c>
      <c r="L175">
        <v>1191</v>
      </c>
      <c r="N175">
        <v>1013</v>
      </c>
      <c r="O175" t="s">
        <v>275</v>
      </c>
      <c r="P175" t="s">
        <v>275</v>
      </c>
      <c r="Q175">
        <v>1</v>
      </c>
      <c r="X175">
        <v>34.700000000000003</v>
      </c>
      <c r="Y175">
        <v>0</v>
      </c>
      <c r="Z175">
        <v>0</v>
      </c>
      <c r="AA175">
        <v>0</v>
      </c>
      <c r="AB175">
        <v>9.92</v>
      </c>
      <c r="AC175">
        <v>0</v>
      </c>
      <c r="AD175">
        <v>1</v>
      </c>
      <c r="AE175">
        <v>1</v>
      </c>
      <c r="AF175" t="s">
        <v>3</v>
      </c>
      <c r="AG175">
        <v>34.700000000000003</v>
      </c>
      <c r="AH175">
        <v>2</v>
      </c>
      <c r="AI175">
        <v>38221026</v>
      </c>
      <c r="AJ175">
        <v>175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</row>
    <row r="176" spans="1:44">
      <c r="A176">
        <f>ROW(Source!A162)</f>
        <v>162</v>
      </c>
      <c r="B176">
        <v>38221041</v>
      </c>
      <c r="C176">
        <v>38221025</v>
      </c>
      <c r="D176">
        <v>37064876</v>
      </c>
      <c r="E176">
        <v>1</v>
      </c>
      <c r="F176">
        <v>1</v>
      </c>
      <c r="G176">
        <v>1</v>
      </c>
      <c r="H176">
        <v>1</v>
      </c>
      <c r="I176" t="s">
        <v>276</v>
      </c>
      <c r="J176" t="s">
        <v>3</v>
      </c>
      <c r="K176" t="s">
        <v>277</v>
      </c>
      <c r="L176">
        <v>1191</v>
      </c>
      <c r="N176">
        <v>1013</v>
      </c>
      <c r="O176" t="s">
        <v>275</v>
      </c>
      <c r="P176" t="s">
        <v>275</v>
      </c>
      <c r="Q176">
        <v>1</v>
      </c>
      <c r="X176">
        <v>0.02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1</v>
      </c>
      <c r="AE176">
        <v>2</v>
      </c>
      <c r="AF176" t="s">
        <v>3</v>
      </c>
      <c r="AG176">
        <v>0.02</v>
      </c>
      <c r="AH176">
        <v>2</v>
      </c>
      <c r="AI176">
        <v>38221027</v>
      </c>
      <c r="AJ176">
        <v>176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</row>
    <row r="177" spans="1:44">
      <c r="A177">
        <f>ROW(Source!A162)</f>
        <v>162</v>
      </c>
      <c r="B177">
        <v>38221042</v>
      </c>
      <c r="C177">
        <v>38221025</v>
      </c>
      <c r="D177">
        <v>36882159</v>
      </c>
      <c r="E177">
        <v>1</v>
      </c>
      <c r="F177">
        <v>1</v>
      </c>
      <c r="G177">
        <v>1</v>
      </c>
      <c r="H177">
        <v>2</v>
      </c>
      <c r="I177" t="s">
        <v>278</v>
      </c>
      <c r="J177" t="s">
        <v>279</v>
      </c>
      <c r="K177" t="s">
        <v>280</v>
      </c>
      <c r="L177">
        <v>1368</v>
      </c>
      <c r="N177">
        <v>1011</v>
      </c>
      <c r="O177" t="s">
        <v>281</v>
      </c>
      <c r="P177" t="s">
        <v>281</v>
      </c>
      <c r="Q177">
        <v>1</v>
      </c>
      <c r="X177">
        <v>0.01</v>
      </c>
      <c r="Y177">
        <v>0</v>
      </c>
      <c r="Z177">
        <v>111.99</v>
      </c>
      <c r="AA177">
        <v>13.5</v>
      </c>
      <c r="AB177">
        <v>0</v>
      </c>
      <c r="AC177">
        <v>0</v>
      </c>
      <c r="AD177">
        <v>1</v>
      </c>
      <c r="AE177">
        <v>0</v>
      </c>
      <c r="AF177" t="s">
        <v>3</v>
      </c>
      <c r="AG177">
        <v>0.01</v>
      </c>
      <c r="AH177">
        <v>2</v>
      </c>
      <c r="AI177">
        <v>38221028</v>
      </c>
      <c r="AJ177">
        <v>177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</row>
    <row r="178" spans="1:44">
      <c r="A178">
        <f>ROW(Source!A162)</f>
        <v>162</v>
      </c>
      <c r="B178">
        <v>38221043</v>
      </c>
      <c r="C178">
        <v>38221025</v>
      </c>
      <c r="D178">
        <v>36883554</v>
      </c>
      <c r="E178">
        <v>1</v>
      </c>
      <c r="F178">
        <v>1</v>
      </c>
      <c r="G178">
        <v>1</v>
      </c>
      <c r="H178">
        <v>2</v>
      </c>
      <c r="I178" t="s">
        <v>282</v>
      </c>
      <c r="J178" t="s">
        <v>283</v>
      </c>
      <c r="K178" t="s">
        <v>284</v>
      </c>
      <c r="L178">
        <v>1368</v>
      </c>
      <c r="N178">
        <v>1011</v>
      </c>
      <c r="O178" t="s">
        <v>281</v>
      </c>
      <c r="P178" t="s">
        <v>281</v>
      </c>
      <c r="Q178">
        <v>1</v>
      </c>
      <c r="X178">
        <v>0.01</v>
      </c>
      <c r="Y178">
        <v>0</v>
      </c>
      <c r="Z178">
        <v>65.709999999999994</v>
      </c>
      <c r="AA178">
        <v>11.6</v>
      </c>
      <c r="AB178">
        <v>0</v>
      </c>
      <c r="AC178">
        <v>0</v>
      </c>
      <c r="AD178">
        <v>1</v>
      </c>
      <c r="AE178">
        <v>0</v>
      </c>
      <c r="AF178" t="s">
        <v>3</v>
      </c>
      <c r="AG178">
        <v>0.01</v>
      </c>
      <c r="AH178">
        <v>2</v>
      </c>
      <c r="AI178">
        <v>38221029</v>
      </c>
      <c r="AJ178">
        <v>178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</row>
    <row r="179" spans="1:44">
      <c r="A179">
        <f>ROW(Source!A162)</f>
        <v>162</v>
      </c>
      <c r="B179">
        <v>38221044</v>
      </c>
      <c r="C179">
        <v>38221025</v>
      </c>
      <c r="D179">
        <v>36884526</v>
      </c>
      <c r="E179">
        <v>1</v>
      </c>
      <c r="F179">
        <v>1</v>
      </c>
      <c r="G179">
        <v>1</v>
      </c>
      <c r="H179">
        <v>2</v>
      </c>
      <c r="I179" t="s">
        <v>363</v>
      </c>
      <c r="J179" t="s">
        <v>364</v>
      </c>
      <c r="K179" t="s">
        <v>365</v>
      </c>
      <c r="L179">
        <v>1368</v>
      </c>
      <c r="N179">
        <v>1011</v>
      </c>
      <c r="O179" t="s">
        <v>281</v>
      </c>
      <c r="P179" t="s">
        <v>281</v>
      </c>
      <c r="Q179">
        <v>1</v>
      </c>
      <c r="X179">
        <v>12.2</v>
      </c>
      <c r="Y179">
        <v>0</v>
      </c>
      <c r="Z179">
        <v>1.1100000000000001</v>
      </c>
      <c r="AA179">
        <v>0</v>
      </c>
      <c r="AB179">
        <v>0</v>
      </c>
      <c r="AC179">
        <v>0</v>
      </c>
      <c r="AD179">
        <v>1</v>
      </c>
      <c r="AE179">
        <v>0</v>
      </c>
      <c r="AF179" t="s">
        <v>3</v>
      </c>
      <c r="AG179">
        <v>12.2</v>
      </c>
      <c r="AH179">
        <v>2</v>
      </c>
      <c r="AI179">
        <v>38221030</v>
      </c>
      <c r="AJ179">
        <v>179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</row>
    <row r="180" spans="1:44">
      <c r="A180">
        <f>ROW(Source!A162)</f>
        <v>162</v>
      </c>
      <c r="B180">
        <v>38221045</v>
      </c>
      <c r="C180">
        <v>38221025</v>
      </c>
      <c r="D180">
        <v>36800043</v>
      </c>
      <c r="E180">
        <v>1</v>
      </c>
      <c r="F180">
        <v>1</v>
      </c>
      <c r="G180">
        <v>1</v>
      </c>
      <c r="H180">
        <v>3</v>
      </c>
      <c r="I180" t="s">
        <v>313</v>
      </c>
      <c r="J180" t="s">
        <v>314</v>
      </c>
      <c r="K180" t="s">
        <v>315</v>
      </c>
      <c r="L180">
        <v>1346</v>
      </c>
      <c r="N180">
        <v>1009</v>
      </c>
      <c r="O180" t="s">
        <v>294</v>
      </c>
      <c r="P180" t="s">
        <v>294</v>
      </c>
      <c r="Q180">
        <v>1</v>
      </c>
      <c r="X180">
        <v>0.1</v>
      </c>
      <c r="Y180">
        <v>44.97</v>
      </c>
      <c r="Z180">
        <v>0</v>
      </c>
      <c r="AA180">
        <v>0</v>
      </c>
      <c r="AB180">
        <v>0</v>
      </c>
      <c r="AC180">
        <v>0</v>
      </c>
      <c r="AD180">
        <v>1</v>
      </c>
      <c r="AE180">
        <v>0</v>
      </c>
      <c r="AF180" t="s">
        <v>3</v>
      </c>
      <c r="AG180">
        <v>0.1</v>
      </c>
      <c r="AH180">
        <v>2</v>
      </c>
      <c r="AI180">
        <v>38221031</v>
      </c>
      <c r="AJ180">
        <v>180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</row>
    <row r="181" spans="1:44">
      <c r="A181">
        <f>ROW(Source!A162)</f>
        <v>162</v>
      </c>
      <c r="B181">
        <v>38221046</v>
      </c>
      <c r="C181">
        <v>38221025</v>
      </c>
      <c r="D181">
        <v>36801775</v>
      </c>
      <c r="E181">
        <v>1</v>
      </c>
      <c r="F181">
        <v>1</v>
      </c>
      <c r="G181">
        <v>1</v>
      </c>
      <c r="H181">
        <v>3</v>
      </c>
      <c r="I181" t="s">
        <v>316</v>
      </c>
      <c r="J181" t="s">
        <v>317</v>
      </c>
      <c r="K181" t="s">
        <v>318</v>
      </c>
      <c r="L181">
        <v>1346</v>
      </c>
      <c r="N181">
        <v>1009</v>
      </c>
      <c r="O181" t="s">
        <v>294</v>
      </c>
      <c r="P181" t="s">
        <v>294</v>
      </c>
      <c r="Q181">
        <v>1</v>
      </c>
      <c r="X181">
        <v>0.05</v>
      </c>
      <c r="Y181">
        <v>11.5</v>
      </c>
      <c r="Z181">
        <v>0</v>
      </c>
      <c r="AA181">
        <v>0</v>
      </c>
      <c r="AB181">
        <v>0</v>
      </c>
      <c r="AC181">
        <v>0</v>
      </c>
      <c r="AD181">
        <v>1</v>
      </c>
      <c r="AE181">
        <v>0</v>
      </c>
      <c r="AF181" t="s">
        <v>3</v>
      </c>
      <c r="AG181">
        <v>0.05</v>
      </c>
      <c r="AH181">
        <v>2</v>
      </c>
      <c r="AI181">
        <v>38221032</v>
      </c>
      <c r="AJ181">
        <v>181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</row>
    <row r="182" spans="1:44">
      <c r="A182">
        <f>ROW(Source!A162)</f>
        <v>162</v>
      </c>
      <c r="B182">
        <v>38221047</v>
      </c>
      <c r="C182">
        <v>38221025</v>
      </c>
      <c r="D182">
        <v>36802094</v>
      </c>
      <c r="E182">
        <v>1</v>
      </c>
      <c r="F182">
        <v>1</v>
      </c>
      <c r="G182">
        <v>1</v>
      </c>
      <c r="H182">
        <v>3</v>
      </c>
      <c r="I182" t="s">
        <v>319</v>
      </c>
      <c r="J182" t="s">
        <v>320</v>
      </c>
      <c r="K182" t="s">
        <v>321</v>
      </c>
      <c r="L182">
        <v>1346</v>
      </c>
      <c r="N182">
        <v>1009</v>
      </c>
      <c r="O182" t="s">
        <v>294</v>
      </c>
      <c r="P182" t="s">
        <v>294</v>
      </c>
      <c r="Q182">
        <v>1</v>
      </c>
      <c r="X182">
        <v>0.4</v>
      </c>
      <c r="Y182">
        <v>30.4</v>
      </c>
      <c r="Z182">
        <v>0</v>
      </c>
      <c r="AA182">
        <v>0</v>
      </c>
      <c r="AB182">
        <v>0</v>
      </c>
      <c r="AC182">
        <v>0</v>
      </c>
      <c r="AD182">
        <v>1</v>
      </c>
      <c r="AE182">
        <v>0</v>
      </c>
      <c r="AF182" t="s">
        <v>3</v>
      </c>
      <c r="AG182">
        <v>0.4</v>
      </c>
      <c r="AH182">
        <v>2</v>
      </c>
      <c r="AI182">
        <v>38221033</v>
      </c>
      <c r="AJ182">
        <v>182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</row>
    <row r="183" spans="1:44">
      <c r="A183">
        <f>ROW(Source!A162)</f>
        <v>162</v>
      </c>
      <c r="B183">
        <v>38221048</v>
      </c>
      <c r="C183">
        <v>38221025</v>
      </c>
      <c r="D183">
        <v>36802106</v>
      </c>
      <c r="E183">
        <v>1</v>
      </c>
      <c r="F183">
        <v>1</v>
      </c>
      <c r="G183">
        <v>1</v>
      </c>
      <c r="H183">
        <v>3</v>
      </c>
      <c r="I183" t="s">
        <v>288</v>
      </c>
      <c r="J183" t="s">
        <v>289</v>
      </c>
      <c r="K183" t="s">
        <v>290</v>
      </c>
      <c r="L183">
        <v>1308</v>
      </c>
      <c r="N183">
        <v>1003</v>
      </c>
      <c r="O183" t="s">
        <v>20</v>
      </c>
      <c r="P183" t="s">
        <v>20</v>
      </c>
      <c r="Q183">
        <v>100</v>
      </c>
      <c r="X183">
        <v>0.1</v>
      </c>
      <c r="Y183">
        <v>120</v>
      </c>
      <c r="Z183">
        <v>0</v>
      </c>
      <c r="AA183">
        <v>0</v>
      </c>
      <c r="AB183">
        <v>0</v>
      </c>
      <c r="AC183">
        <v>0</v>
      </c>
      <c r="AD183">
        <v>1</v>
      </c>
      <c r="AE183">
        <v>0</v>
      </c>
      <c r="AF183" t="s">
        <v>3</v>
      </c>
      <c r="AG183">
        <v>0.1</v>
      </c>
      <c r="AH183">
        <v>2</v>
      </c>
      <c r="AI183">
        <v>38221034</v>
      </c>
      <c r="AJ183">
        <v>183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</row>
    <row r="184" spans="1:44">
      <c r="A184">
        <f>ROW(Source!A162)</f>
        <v>162</v>
      </c>
      <c r="B184">
        <v>38221049</v>
      </c>
      <c r="C184">
        <v>38221025</v>
      </c>
      <c r="D184">
        <v>36804448</v>
      </c>
      <c r="E184">
        <v>1</v>
      </c>
      <c r="F184">
        <v>1</v>
      </c>
      <c r="G184">
        <v>1</v>
      </c>
      <c r="H184">
        <v>3</v>
      </c>
      <c r="I184" t="s">
        <v>322</v>
      </c>
      <c r="J184" t="s">
        <v>323</v>
      </c>
      <c r="K184" t="s">
        <v>324</v>
      </c>
      <c r="L184">
        <v>1346</v>
      </c>
      <c r="N184">
        <v>1009</v>
      </c>
      <c r="O184" t="s">
        <v>294</v>
      </c>
      <c r="P184" t="s">
        <v>294</v>
      </c>
      <c r="Q184">
        <v>1</v>
      </c>
      <c r="X184">
        <v>1.24</v>
      </c>
      <c r="Y184">
        <v>9.0399999999999991</v>
      </c>
      <c r="Z184">
        <v>0</v>
      </c>
      <c r="AA184">
        <v>0</v>
      </c>
      <c r="AB184">
        <v>0</v>
      </c>
      <c r="AC184">
        <v>0</v>
      </c>
      <c r="AD184">
        <v>1</v>
      </c>
      <c r="AE184">
        <v>0</v>
      </c>
      <c r="AF184" t="s">
        <v>3</v>
      </c>
      <c r="AG184">
        <v>1.24</v>
      </c>
      <c r="AH184">
        <v>2</v>
      </c>
      <c r="AI184">
        <v>38221035</v>
      </c>
      <c r="AJ184">
        <v>184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</row>
    <row r="185" spans="1:44">
      <c r="A185">
        <f>ROW(Source!A162)</f>
        <v>162</v>
      </c>
      <c r="B185">
        <v>38221050</v>
      </c>
      <c r="C185">
        <v>38221025</v>
      </c>
      <c r="D185">
        <v>36805500</v>
      </c>
      <c r="E185">
        <v>1</v>
      </c>
      <c r="F185">
        <v>1</v>
      </c>
      <c r="G185">
        <v>1</v>
      </c>
      <c r="H185">
        <v>3</v>
      </c>
      <c r="I185" t="s">
        <v>325</v>
      </c>
      <c r="J185" t="s">
        <v>326</v>
      </c>
      <c r="K185" t="s">
        <v>327</v>
      </c>
      <c r="L185">
        <v>1346</v>
      </c>
      <c r="N185">
        <v>1009</v>
      </c>
      <c r="O185" t="s">
        <v>294</v>
      </c>
      <c r="P185" t="s">
        <v>294</v>
      </c>
      <c r="Q185">
        <v>1</v>
      </c>
      <c r="X185">
        <v>0.02</v>
      </c>
      <c r="Y185">
        <v>133.05000000000001</v>
      </c>
      <c r="Z185">
        <v>0</v>
      </c>
      <c r="AA185">
        <v>0</v>
      </c>
      <c r="AB185">
        <v>0</v>
      </c>
      <c r="AC185">
        <v>0</v>
      </c>
      <c r="AD185">
        <v>1</v>
      </c>
      <c r="AE185">
        <v>0</v>
      </c>
      <c r="AF185" t="s">
        <v>3</v>
      </c>
      <c r="AG185">
        <v>0.02</v>
      </c>
      <c r="AH185">
        <v>2</v>
      </c>
      <c r="AI185">
        <v>38221036</v>
      </c>
      <c r="AJ185">
        <v>185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</row>
    <row r="186" spans="1:44">
      <c r="A186">
        <f>ROW(Source!A162)</f>
        <v>162</v>
      </c>
      <c r="B186">
        <v>38221051</v>
      </c>
      <c r="C186">
        <v>38221025</v>
      </c>
      <c r="D186">
        <v>36838473</v>
      </c>
      <c r="E186">
        <v>1</v>
      </c>
      <c r="F186">
        <v>1</v>
      </c>
      <c r="G186">
        <v>1</v>
      </c>
      <c r="H186">
        <v>3</v>
      </c>
      <c r="I186" t="s">
        <v>357</v>
      </c>
      <c r="J186" t="s">
        <v>358</v>
      </c>
      <c r="K186" t="s">
        <v>359</v>
      </c>
      <c r="L186">
        <v>1348</v>
      </c>
      <c r="N186">
        <v>1009</v>
      </c>
      <c r="O186" t="s">
        <v>150</v>
      </c>
      <c r="P186" t="s">
        <v>150</v>
      </c>
      <c r="Q186">
        <v>1000</v>
      </c>
      <c r="X186">
        <v>2.0000000000000001E-4</v>
      </c>
      <c r="Y186">
        <v>70200</v>
      </c>
      <c r="Z186">
        <v>0</v>
      </c>
      <c r="AA186">
        <v>0</v>
      </c>
      <c r="AB186">
        <v>0</v>
      </c>
      <c r="AC186">
        <v>0</v>
      </c>
      <c r="AD186">
        <v>1</v>
      </c>
      <c r="AE186">
        <v>0</v>
      </c>
      <c r="AF186" t="s">
        <v>3</v>
      </c>
      <c r="AG186">
        <v>2.0000000000000001E-4</v>
      </c>
      <c r="AH186">
        <v>2</v>
      </c>
      <c r="AI186">
        <v>38221037</v>
      </c>
      <c r="AJ186">
        <v>186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</row>
    <row r="187" spans="1:44">
      <c r="A187">
        <f>ROW(Source!A162)</f>
        <v>162</v>
      </c>
      <c r="B187">
        <v>38221052</v>
      </c>
      <c r="C187">
        <v>38221025</v>
      </c>
      <c r="D187">
        <v>36870813</v>
      </c>
      <c r="E187">
        <v>1</v>
      </c>
      <c r="F187">
        <v>1</v>
      </c>
      <c r="G187">
        <v>1</v>
      </c>
      <c r="H187">
        <v>3</v>
      </c>
      <c r="I187" t="s">
        <v>360</v>
      </c>
      <c r="J187" t="s">
        <v>361</v>
      </c>
      <c r="K187" t="s">
        <v>362</v>
      </c>
      <c r="L187">
        <v>1355</v>
      </c>
      <c r="N187">
        <v>1010</v>
      </c>
      <c r="O187" t="s">
        <v>129</v>
      </c>
      <c r="P187" t="s">
        <v>129</v>
      </c>
      <c r="Q187">
        <v>100</v>
      </c>
      <c r="X187">
        <v>1.02</v>
      </c>
      <c r="Y187">
        <v>63</v>
      </c>
      <c r="Z187">
        <v>0</v>
      </c>
      <c r="AA187">
        <v>0</v>
      </c>
      <c r="AB187">
        <v>0</v>
      </c>
      <c r="AC187">
        <v>0</v>
      </c>
      <c r="AD187">
        <v>1</v>
      </c>
      <c r="AE187">
        <v>0</v>
      </c>
      <c r="AF187" t="s">
        <v>3</v>
      </c>
      <c r="AG187">
        <v>1.02</v>
      </c>
      <c r="AH187">
        <v>2</v>
      </c>
      <c r="AI187">
        <v>38221038</v>
      </c>
      <c r="AJ187">
        <v>187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</row>
    <row r="188" spans="1:44">
      <c r="A188">
        <f>ROW(Source!A162)</f>
        <v>162</v>
      </c>
      <c r="B188">
        <v>38221053</v>
      </c>
      <c r="C188">
        <v>38221025</v>
      </c>
      <c r="D188">
        <v>36799065</v>
      </c>
      <c r="E188">
        <v>17</v>
      </c>
      <c r="F188">
        <v>1</v>
      </c>
      <c r="G188">
        <v>1</v>
      </c>
      <c r="H188">
        <v>3</v>
      </c>
      <c r="I188" t="s">
        <v>308</v>
      </c>
      <c r="J188" t="s">
        <v>3</v>
      </c>
      <c r="K188" t="s">
        <v>309</v>
      </c>
      <c r="L188">
        <v>1374</v>
      </c>
      <c r="N188">
        <v>1013</v>
      </c>
      <c r="O188" t="s">
        <v>310</v>
      </c>
      <c r="P188" t="s">
        <v>310</v>
      </c>
      <c r="Q188">
        <v>1</v>
      </c>
      <c r="X188">
        <v>6.88</v>
      </c>
      <c r="Y188">
        <v>1</v>
      </c>
      <c r="Z188">
        <v>0</v>
      </c>
      <c r="AA188">
        <v>0</v>
      </c>
      <c r="AB188">
        <v>0</v>
      </c>
      <c r="AC188">
        <v>0</v>
      </c>
      <c r="AD188">
        <v>1</v>
      </c>
      <c r="AE188">
        <v>0</v>
      </c>
      <c r="AF188" t="s">
        <v>3</v>
      </c>
      <c r="AG188">
        <v>6.88</v>
      </c>
      <c r="AH188">
        <v>2</v>
      </c>
      <c r="AI188">
        <v>38221039</v>
      </c>
      <c r="AJ188">
        <v>188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</row>
    <row r="189" spans="1:44">
      <c r="A189">
        <f>ROW(Source!A276)</f>
        <v>276</v>
      </c>
      <c r="B189">
        <v>38221184</v>
      </c>
      <c r="C189">
        <v>38221171</v>
      </c>
      <c r="D189">
        <v>37064878</v>
      </c>
      <c r="E189">
        <v>1</v>
      </c>
      <c r="F189">
        <v>1</v>
      </c>
      <c r="G189">
        <v>1</v>
      </c>
      <c r="H189">
        <v>1</v>
      </c>
      <c r="I189" t="s">
        <v>273</v>
      </c>
      <c r="J189" t="s">
        <v>3</v>
      </c>
      <c r="K189" t="s">
        <v>274</v>
      </c>
      <c r="L189">
        <v>1191</v>
      </c>
      <c r="N189">
        <v>1013</v>
      </c>
      <c r="O189" t="s">
        <v>275</v>
      </c>
      <c r="P189" t="s">
        <v>275</v>
      </c>
      <c r="Q189">
        <v>1</v>
      </c>
      <c r="X189">
        <v>41.28</v>
      </c>
      <c r="Y189">
        <v>0</v>
      </c>
      <c r="Z189">
        <v>0</v>
      </c>
      <c r="AA189">
        <v>0</v>
      </c>
      <c r="AB189">
        <v>9.4</v>
      </c>
      <c r="AC189">
        <v>0</v>
      </c>
      <c r="AD189">
        <v>1</v>
      </c>
      <c r="AE189">
        <v>1</v>
      </c>
      <c r="AF189" t="s">
        <v>3</v>
      </c>
      <c r="AG189">
        <v>41.28</v>
      </c>
      <c r="AH189">
        <v>2</v>
      </c>
      <c r="AI189">
        <v>38221172</v>
      </c>
      <c r="AJ189">
        <v>189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</row>
    <row r="190" spans="1:44">
      <c r="A190">
        <f>ROW(Source!A276)</f>
        <v>276</v>
      </c>
      <c r="B190">
        <v>38221185</v>
      </c>
      <c r="C190">
        <v>38221171</v>
      </c>
      <c r="D190">
        <v>37064876</v>
      </c>
      <c r="E190">
        <v>1</v>
      </c>
      <c r="F190">
        <v>1</v>
      </c>
      <c r="G190">
        <v>1</v>
      </c>
      <c r="H190">
        <v>1</v>
      </c>
      <c r="I190" t="s">
        <v>276</v>
      </c>
      <c r="J190" t="s">
        <v>3</v>
      </c>
      <c r="K190" t="s">
        <v>277</v>
      </c>
      <c r="L190">
        <v>1191</v>
      </c>
      <c r="N190">
        <v>1013</v>
      </c>
      <c r="O190" t="s">
        <v>275</v>
      </c>
      <c r="P190" t="s">
        <v>275</v>
      </c>
      <c r="Q190">
        <v>1</v>
      </c>
      <c r="X190">
        <v>0.4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1</v>
      </c>
      <c r="AE190">
        <v>2</v>
      </c>
      <c r="AF190" t="s">
        <v>3</v>
      </c>
      <c r="AG190">
        <v>0.4</v>
      </c>
      <c r="AH190">
        <v>2</v>
      </c>
      <c r="AI190">
        <v>38221173</v>
      </c>
      <c r="AJ190">
        <v>190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</row>
    <row r="191" spans="1:44">
      <c r="A191">
        <f>ROW(Source!A276)</f>
        <v>276</v>
      </c>
      <c r="B191">
        <v>38221186</v>
      </c>
      <c r="C191">
        <v>38221171</v>
      </c>
      <c r="D191">
        <v>36882159</v>
      </c>
      <c r="E191">
        <v>1</v>
      </c>
      <c r="F191">
        <v>1</v>
      </c>
      <c r="G191">
        <v>1</v>
      </c>
      <c r="H191">
        <v>2</v>
      </c>
      <c r="I191" t="s">
        <v>278</v>
      </c>
      <c r="J191" t="s">
        <v>279</v>
      </c>
      <c r="K191" t="s">
        <v>280</v>
      </c>
      <c r="L191">
        <v>1368</v>
      </c>
      <c r="N191">
        <v>1011</v>
      </c>
      <c r="O191" t="s">
        <v>281</v>
      </c>
      <c r="P191" t="s">
        <v>281</v>
      </c>
      <c r="Q191">
        <v>1</v>
      </c>
      <c r="X191">
        <v>0.2</v>
      </c>
      <c r="Y191">
        <v>0</v>
      </c>
      <c r="Z191">
        <v>111.99</v>
      </c>
      <c r="AA191">
        <v>13.5</v>
      </c>
      <c r="AB191">
        <v>0</v>
      </c>
      <c r="AC191">
        <v>0</v>
      </c>
      <c r="AD191">
        <v>1</v>
      </c>
      <c r="AE191">
        <v>0</v>
      </c>
      <c r="AF191" t="s">
        <v>3</v>
      </c>
      <c r="AG191">
        <v>0.2</v>
      </c>
      <c r="AH191">
        <v>2</v>
      </c>
      <c r="AI191">
        <v>38221174</v>
      </c>
      <c r="AJ191">
        <v>191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</row>
    <row r="192" spans="1:44">
      <c r="A192">
        <f>ROW(Source!A276)</f>
        <v>276</v>
      </c>
      <c r="B192">
        <v>38221187</v>
      </c>
      <c r="C192">
        <v>38221171</v>
      </c>
      <c r="D192">
        <v>36883554</v>
      </c>
      <c r="E192">
        <v>1</v>
      </c>
      <c r="F192">
        <v>1</v>
      </c>
      <c r="G192">
        <v>1</v>
      </c>
      <c r="H192">
        <v>2</v>
      </c>
      <c r="I192" t="s">
        <v>282</v>
      </c>
      <c r="J192" t="s">
        <v>283</v>
      </c>
      <c r="K192" t="s">
        <v>284</v>
      </c>
      <c r="L192">
        <v>1368</v>
      </c>
      <c r="N192">
        <v>1011</v>
      </c>
      <c r="O192" t="s">
        <v>281</v>
      </c>
      <c r="P192" t="s">
        <v>281</v>
      </c>
      <c r="Q192">
        <v>1</v>
      </c>
      <c r="X192">
        <v>0.2</v>
      </c>
      <c r="Y192">
        <v>0</v>
      </c>
      <c r="Z192">
        <v>65.709999999999994</v>
      </c>
      <c r="AA192">
        <v>11.6</v>
      </c>
      <c r="AB192">
        <v>0</v>
      </c>
      <c r="AC192">
        <v>0</v>
      </c>
      <c r="AD192">
        <v>1</v>
      </c>
      <c r="AE192">
        <v>0</v>
      </c>
      <c r="AF192" t="s">
        <v>3</v>
      </c>
      <c r="AG192">
        <v>0.2</v>
      </c>
      <c r="AH192">
        <v>2</v>
      </c>
      <c r="AI192">
        <v>38221175</v>
      </c>
      <c r="AJ192">
        <v>192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</row>
    <row r="193" spans="1:44">
      <c r="A193">
        <f>ROW(Source!A276)</f>
        <v>276</v>
      </c>
      <c r="B193">
        <v>38221188</v>
      </c>
      <c r="C193">
        <v>38221171</v>
      </c>
      <c r="D193">
        <v>36883858</v>
      </c>
      <c r="E193">
        <v>1</v>
      </c>
      <c r="F193">
        <v>1</v>
      </c>
      <c r="G193">
        <v>1</v>
      </c>
      <c r="H193">
        <v>2</v>
      </c>
      <c r="I193" t="s">
        <v>285</v>
      </c>
      <c r="J193" t="s">
        <v>286</v>
      </c>
      <c r="K193" t="s">
        <v>287</v>
      </c>
      <c r="L193">
        <v>1368</v>
      </c>
      <c r="N193">
        <v>1011</v>
      </c>
      <c r="O193" t="s">
        <v>281</v>
      </c>
      <c r="P193" t="s">
        <v>281</v>
      </c>
      <c r="Q193">
        <v>1</v>
      </c>
      <c r="X193">
        <v>1.98</v>
      </c>
      <c r="Y193">
        <v>0</v>
      </c>
      <c r="Z193">
        <v>8.1</v>
      </c>
      <c r="AA193">
        <v>0</v>
      </c>
      <c r="AB193">
        <v>0</v>
      </c>
      <c r="AC193">
        <v>0</v>
      </c>
      <c r="AD193">
        <v>1</v>
      </c>
      <c r="AE193">
        <v>0</v>
      </c>
      <c r="AF193" t="s">
        <v>3</v>
      </c>
      <c r="AG193">
        <v>1.98</v>
      </c>
      <c r="AH193">
        <v>2</v>
      </c>
      <c r="AI193">
        <v>38221176</v>
      </c>
      <c r="AJ193">
        <v>193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</row>
    <row r="194" spans="1:44">
      <c r="A194">
        <f>ROW(Source!A276)</f>
        <v>276</v>
      </c>
      <c r="B194">
        <v>38221189</v>
      </c>
      <c r="C194">
        <v>38221171</v>
      </c>
      <c r="D194">
        <v>36802106</v>
      </c>
      <c r="E194">
        <v>1</v>
      </c>
      <c r="F194">
        <v>1</v>
      </c>
      <c r="G194">
        <v>1</v>
      </c>
      <c r="H194">
        <v>3</v>
      </c>
      <c r="I194" t="s">
        <v>288</v>
      </c>
      <c r="J194" t="s">
        <v>289</v>
      </c>
      <c r="K194" t="s">
        <v>290</v>
      </c>
      <c r="L194">
        <v>1308</v>
      </c>
      <c r="N194">
        <v>1003</v>
      </c>
      <c r="O194" t="s">
        <v>20</v>
      </c>
      <c r="P194" t="s">
        <v>20</v>
      </c>
      <c r="Q194">
        <v>100</v>
      </c>
      <c r="X194">
        <v>0.03</v>
      </c>
      <c r="Y194">
        <v>120</v>
      </c>
      <c r="Z194">
        <v>0</v>
      </c>
      <c r="AA194">
        <v>0</v>
      </c>
      <c r="AB194">
        <v>0</v>
      </c>
      <c r="AC194">
        <v>0</v>
      </c>
      <c r="AD194">
        <v>1</v>
      </c>
      <c r="AE194">
        <v>0</v>
      </c>
      <c r="AF194" t="s">
        <v>3</v>
      </c>
      <c r="AG194">
        <v>0.03</v>
      </c>
      <c r="AH194">
        <v>2</v>
      </c>
      <c r="AI194">
        <v>38221177</v>
      </c>
      <c r="AJ194">
        <v>194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</row>
    <row r="195" spans="1:44">
      <c r="A195">
        <f>ROW(Source!A276)</f>
        <v>276</v>
      </c>
      <c r="B195">
        <v>38221190</v>
      </c>
      <c r="C195">
        <v>38221171</v>
      </c>
      <c r="D195">
        <v>36803258</v>
      </c>
      <c r="E195">
        <v>1</v>
      </c>
      <c r="F195">
        <v>1</v>
      </c>
      <c r="G195">
        <v>1</v>
      </c>
      <c r="H195">
        <v>3</v>
      </c>
      <c r="I195" t="s">
        <v>291</v>
      </c>
      <c r="J195" t="s">
        <v>292</v>
      </c>
      <c r="K195" t="s">
        <v>293</v>
      </c>
      <c r="L195">
        <v>1346</v>
      </c>
      <c r="N195">
        <v>1009</v>
      </c>
      <c r="O195" t="s">
        <v>294</v>
      </c>
      <c r="P195" t="s">
        <v>294</v>
      </c>
      <c r="Q195">
        <v>1</v>
      </c>
      <c r="X195">
        <v>1.75</v>
      </c>
      <c r="Y195">
        <v>10.57</v>
      </c>
      <c r="Z195">
        <v>0</v>
      </c>
      <c r="AA195">
        <v>0</v>
      </c>
      <c r="AB195">
        <v>0</v>
      </c>
      <c r="AC195">
        <v>0</v>
      </c>
      <c r="AD195">
        <v>1</v>
      </c>
      <c r="AE195">
        <v>0</v>
      </c>
      <c r="AF195" t="s">
        <v>3</v>
      </c>
      <c r="AG195">
        <v>1.75</v>
      </c>
      <c r="AH195">
        <v>2</v>
      </c>
      <c r="AI195">
        <v>38221178</v>
      </c>
      <c r="AJ195">
        <v>195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</row>
    <row r="196" spans="1:44">
      <c r="A196">
        <f>ROW(Source!A276)</f>
        <v>276</v>
      </c>
      <c r="B196">
        <v>38221191</v>
      </c>
      <c r="C196">
        <v>38221171</v>
      </c>
      <c r="D196">
        <v>36804580</v>
      </c>
      <c r="E196">
        <v>1</v>
      </c>
      <c r="F196">
        <v>1</v>
      </c>
      <c r="G196">
        <v>1</v>
      </c>
      <c r="H196">
        <v>3</v>
      </c>
      <c r="I196" t="s">
        <v>295</v>
      </c>
      <c r="J196" t="s">
        <v>296</v>
      </c>
      <c r="K196" t="s">
        <v>297</v>
      </c>
      <c r="L196">
        <v>1355</v>
      </c>
      <c r="N196">
        <v>1010</v>
      </c>
      <c r="O196" t="s">
        <v>129</v>
      </c>
      <c r="P196" t="s">
        <v>129</v>
      </c>
      <c r="Q196">
        <v>100</v>
      </c>
      <c r="X196">
        <v>1</v>
      </c>
      <c r="Y196">
        <v>86</v>
      </c>
      <c r="Z196">
        <v>0</v>
      </c>
      <c r="AA196">
        <v>0</v>
      </c>
      <c r="AB196">
        <v>0</v>
      </c>
      <c r="AC196">
        <v>0</v>
      </c>
      <c r="AD196">
        <v>1</v>
      </c>
      <c r="AE196">
        <v>0</v>
      </c>
      <c r="AF196" t="s">
        <v>3</v>
      </c>
      <c r="AG196">
        <v>1</v>
      </c>
      <c r="AH196">
        <v>2</v>
      </c>
      <c r="AI196">
        <v>38221179</v>
      </c>
      <c r="AJ196">
        <v>196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</row>
    <row r="197" spans="1:44">
      <c r="A197">
        <f>ROW(Source!A276)</f>
        <v>276</v>
      </c>
      <c r="B197">
        <v>38221192</v>
      </c>
      <c r="C197">
        <v>38221171</v>
      </c>
      <c r="D197">
        <v>36804714</v>
      </c>
      <c r="E197">
        <v>1</v>
      </c>
      <c r="F197">
        <v>1</v>
      </c>
      <c r="G197">
        <v>1</v>
      </c>
      <c r="H197">
        <v>3</v>
      </c>
      <c r="I197" t="s">
        <v>298</v>
      </c>
      <c r="J197" t="s">
        <v>299</v>
      </c>
      <c r="K197" t="s">
        <v>300</v>
      </c>
      <c r="L197">
        <v>1358</v>
      </c>
      <c r="N197">
        <v>1010</v>
      </c>
      <c r="O197" t="s">
        <v>301</v>
      </c>
      <c r="P197" t="s">
        <v>301</v>
      </c>
      <c r="Q197">
        <v>10</v>
      </c>
      <c r="X197">
        <v>5</v>
      </c>
      <c r="Y197">
        <v>11.89</v>
      </c>
      <c r="Z197">
        <v>0</v>
      </c>
      <c r="AA197">
        <v>0</v>
      </c>
      <c r="AB197">
        <v>0</v>
      </c>
      <c r="AC197">
        <v>0</v>
      </c>
      <c r="AD197">
        <v>1</v>
      </c>
      <c r="AE197">
        <v>0</v>
      </c>
      <c r="AF197" t="s">
        <v>3</v>
      </c>
      <c r="AG197">
        <v>5</v>
      </c>
      <c r="AH197">
        <v>2</v>
      </c>
      <c r="AI197">
        <v>38221180</v>
      </c>
      <c r="AJ197">
        <v>197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</row>
    <row r="198" spans="1:44">
      <c r="A198">
        <f>ROW(Source!A276)</f>
        <v>276</v>
      </c>
      <c r="B198">
        <v>38221193</v>
      </c>
      <c r="C198">
        <v>38221171</v>
      </c>
      <c r="D198">
        <v>36804944</v>
      </c>
      <c r="E198">
        <v>1</v>
      </c>
      <c r="F198">
        <v>1</v>
      </c>
      <c r="G198">
        <v>1</v>
      </c>
      <c r="H198">
        <v>3</v>
      </c>
      <c r="I198" t="s">
        <v>302</v>
      </c>
      <c r="J198" t="s">
        <v>303</v>
      </c>
      <c r="K198" t="s">
        <v>304</v>
      </c>
      <c r="L198">
        <v>1348</v>
      </c>
      <c r="N198">
        <v>1009</v>
      </c>
      <c r="O198" t="s">
        <v>150</v>
      </c>
      <c r="P198" t="s">
        <v>150</v>
      </c>
      <c r="Q198">
        <v>1000</v>
      </c>
      <c r="X198">
        <v>3.6999999999999999E-4</v>
      </c>
      <c r="Y198">
        <v>12430</v>
      </c>
      <c r="Z198">
        <v>0</v>
      </c>
      <c r="AA198">
        <v>0</v>
      </c>
      <c r="AB198">
        <v>0</v>
      </c>
      <c r="AC198">
        <v>0</v>
      </c>
      <c r="AD198">
        <v>1</v>
      </c>
      <c r="AE198">
        <v>0</v>
      </c>
      <c r="AF198" t="s">
        <v>3</v>
      </c>
      <c r="AG198">
        <v>3.6999999999999999E-4</v>
      </c>
      <c r="AH198">
        <v>2</v>
      </c>
      <c r="AI198">
        <v>38221181</v>
      </c>
      <c r="AJ198">
        <v>198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</row>
    <row r="199" spans="1:44">
      <c r="A199">
        <f>ROW(Source!A276)</f>
        <v>276</v>
      </c>
      <c r="B199">
        <v>38221194</v>
      </c>
      <c r="C199">
        <v>38221171</v>
      </c>
      <c r="D199">
        <v>36838317</v>
      </c>
      <c r="E199">
        <v>1</v>
      </c>
      <c r="F199">
        <v>1</v>
      </c>
      <c r="G199">
        <v>1</v>
      </c>
      <c r="H199">
        <v>3</v>
      </c>
      <c r="I199" t="s">
        <v>305</v>
      </c>
      <c r="J199" t="s">
        <v>306</v>
      </c>
      <c r="K199" t="s">
        <v>307</v>
      </c>
      <c r="L199">
        <v>1346</v>
      </c>
      <c r="N199">
        <v>1009</v>
      </c>
      <c r="O199" t="s">
        <v>294</v>
      </c>
      <c r="P199" t="s">
        <v>294</v>
      </c>
      <c r="Q199">
        <v>1</v>
      </c>
      <c r="X199">
        <v>0.4</v>
      </c>
      <c r="Y199">
        <v>28.6</v>
      </c>
      <c r="Z199">
        <v>0</v>
      </c>
      <c r="AA199">
        <v>0</v>
      </c>
      <c r="AB199">
        <v>0</v>
      </c>
      <c r="AC199">
        <v>0</v>
      </c>
      <c r="AD199">
        <v>1</v>
      </c>
      <c r="AE199">
        <v>0</v>
      </c>
      <c r="AF199" t="s">
        <v>3</v>
      </c>
      <c r="AG199">
        <v>0.4</v>
      </c>
      <c r="AH199">
        <v>2</v>
      </c>
      <c r="AI199">
        <v>38221182</v>
      </c>
      <c r="AJ199">
        <v>199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</row>
    <row r="200" spans="1:44">
      <c r="A200">
        <f>ROW(Source!A276)</f>
        <v>276</v>
      </c>
      <c r="B200">
        <v>38221195</v>
      </c>
      <c r="C200">
        <v>38221171</v>
      </c>
      <c r="D200">
        <v>36799065</v>
      </c>
      <c r="E200">
        <v>17</v>
      </c>
      <c r="F200">
        <v>1</v>
      </c>
      <c r="G200">
        <v>1</v>
      </c>
      <c r="H200">
        <v>3</v>
      </c>
      <c r="I200" t="s">
        <v>308</v>
      </c>
      <c r="J200" t="s">
        <v>3</v>
      </c>
      <c r="K200" t="s">
        <v>309</v>
      </c>
      <c r="L200">
        <v>1374</v>
      </c>
      <c r="N200">
        <v>1013</v>
      </c>
      <c r="O200" t="s">
        <v>310</v>
      </c>
      <c r="P200" t="s">
        <v>310</v>
      </c>
      <c r="Q200">
        <v>1</v>
      </c>
      <c r="X200">
        <v>7.76</v>
      </c>
      <c r="Y200">
        <v>1</v>
      </c>
      <c r="Z200">
        <v>0</v>
      </c>
      <c r="AA200">
        <v>0</v>
      </c>
      <c r="AB200">
        <v>0</v>
      </c>
      <c r="AC200">
        <v>0</v>
      </c>
      <c r="AD200">
        <v>1</v>
      </c>
      <c r="AE200">
        <v>0</v>
      </c>
      <c r="AF200" t="s">
        <v>3</v>
      </c>
      <c r="AG200">
        <v>7.76</v>
      </c>
      <c r="AH200">
        <v>2</v>
      </c>
      <c r="AI200">
        <v>38221183</v>
      </c>
      <c r="AJ200">
        <v>200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</row>
    <row r="201" spans="1:44">
      <c r="A201">
        <f>ROW(Source!A277)</f>
        <v>277</v>
      </c>
      <c r="B201">
        <v>38221211</v>
      </c>
      <c r="C201">
        <v>38221196</v>
      </c>
      <c r="D201">
        <v>37070202</v>
      </c>
      <c r="E201">
        <v>1</v>
      </c>
      <c r="F201">
        <v>1</v>
      </c>
      <c r="G201">
        <v>1</v>
      </c>
      <c r="H201">
        <v>1</v>
      </c>
      <c r="I201" t="s">
        <v>311</v>
      </c>
      <c r="J201" t="s">
        <v>3</v>
      </c>
      <c r="K201" t="s">
        <v>312</v>
      </c>
      <c r="L201">
        <v>1191</v>
      </c>
      <c r="N201">
        <v>1013</v>
      </c>
      <c r="O201" t="s">
        <v>275</v>
      </c>
      <c r="P201" t="s">
        <v>275</v>
      </c>
      <c r="Q201">
        <v>1</v>
      </c>
      <c r="X201">
        <v>1.56</v>
      </c>
      <c r="Y201">
        <v>0</v>
      </c>
      <c r="Z201">
        <v>0</v>
      </c>
      <c r="AA201">
        <v>0</v>
      </c>
      <c r="AB201">
        <v>9.51</v>
      </c>
      <c r="AC201">
        <v>0</v>
      </c>
      <c r="AD201">
        <v>1</v>
      </c>
      <c r="AE201">
        <v>1</v>
      </c>
      <c r="AF201" t="s">
        <v>3</v>
      </c>
      <c r="AG201">
        <v>1.56</v>
      </c>
      <c r="AH201">
        <v>2</v>
      </c>
      <c r="AI201">
        <v>38221197</v>
      </c>
      <c r="AJ201">
        <v>201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</row>
    <row r="202" spans="1:44">
      <c r="A202">
        <f>ROW(Source!A277)</f>
        <v>277</v>
      </c>
      <c r="B202">
        <v>38221212</v>
      </c>
      <c r="C202">
        <v>38221196</v>
      </c>
      <c r="D202">
        <v>36883858</v>
      </c>
      <c r="E202">
        <v>1</v>
      </c>
      <c r="F202">
        <v>1</v>
      </c>
      <c r="G202">
        <v>1</v>
      </c>
      <c r="H202">
        <v>2</v>
      </c>
      <c r="I202" t="s">
        <v>285</v>
      </c>
      <c r="J202" t="s">
        <v>286</v>
      </c>
      <c r="K202" t="s">
        <v>287</v>
      </c>
      <c r="L202">
        <v>1368</v>
      </c>
      <c r="N202">
        <v>1011</v>
      </c>
      <c r="O202" t="s">
        <v>281</v>
      </c>
      <c r="P202" t="s">
        <v>281</v>
      </c>
      <c r="Q202">
        <v>1</v>
      </c>
      <c r="X202">
        <v>0.13</v>
      </c>
      <c r="Y202">
        <v>0</v>
      </c>
      <c r="Z202">
        <v>8.1</v>
      </c>
      <c r="AA202">
        <v>0</v>
      </c>
      <c r="AB202">
        <v>0</v>
      </c>
      <c r="AC202">
        <v>0</v>
      </c>
      <c r="AD202">
        <v>1</v>
      </c>
      <c r="AE202">
        <v>0</v>
      </c>
      <c r="AF202" t="s">
        <v>3</v>
      </c>
      <c r="AG202">
        <v>0.13</v>
      </c>
      <c r="AH202">
        <v>2</v>
      </c>
      <c r="AI202">
        <v>38221198</v>
      </c>
      <c r="AJ202">
        <v>202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</row>
    <row r="203" spans="1:44">
      <c r="A203">
        <f>ROW(Source!A277)</f>
        <v>277</v>
      </c>
      <c r="B203">
        <v>38221213</v>
      </c>
      <c r="C203">
        <v>38221196</v>
      </c>
      <c r="D203">
        <v>36800043</v>
      </c>
      <c r="E203">
        <v>1</v>
      </c>
      <c r="F203">
        <v>1</v>
      </c>
      <c r="G203">
        <v>1</v>
      </c>
      <c r="H203">
        <v>3</v>
      </c>
      <c r="I203" t="s">
        <v>313</v>
      </c>
      <c r="J203" t="s">
        <v>314</v>
      </c>
      <c r="K203" t="s">
        <v>315</v>
      </c>
      <c r="L203">
        <v>1346</v>
      </c>
      <c r="N203">
        <v>1009</v>
      </c>
      <c r="O203" t="s">
        <v>294</v>
      </c>
      <c r="P203" t="s">
        <v>294</v>
      </c>
      <c r="Q203">
        <v>1</v>
      </c>
      <c r="X203">
        <v>6.0000000000000001E-3</v>
      </c>
      <c r="Y203">
        <v>44.97</v>
      </c>
      <c r="Z203">
        <v>0</v>
      </c>
      <c r="AA203">
        <v>0</v>
      </c>
      <c r="AB203">
        <v>0</v>
      </c>
      <c r="AC203">
        <v>0</v>
      </c>
      <c r="AD203">
        <v>1</v>
      </c>
      <c r="AE203">
        <v>0</v>
      </c>
      <c r="AF203" t="s">
        <v>3</v>
      </c>
      <c r="AG203">
        <v>6.0000000000000001E-3</v>
      </c>
      <c r="AH203">
        <v>2</v>
      </c>
      <c r="AI203">
        <v>38221199</v>
      </c>
      <c r="AJ203">
        <v>203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</row>
    <row r="204" spans="1:44">
      <c r="A204">
        <f>ROW(Source!A277)</f>
        <v>277</v>
      </c>
      <c r="B204">
        <v>38221214</v>
      </c>
      <c r="C204">
        <v>38221196</v>
      </c>
      <c r="D204">
        <v>36801775</v>
      </c>
      <c r="E204">
        <v>1</v>
      </c>
      <c r="F204">
        <v>1</v>
      </c>
      <c r="G204">
        <v>1</v>
      </c>
      <c r="H204">
        <v>3</v>
      </c>
      <c r="I204" t="s">
        <v>316</v>
      </c>
      <c r="J204" t="s">
        <v>317</v>
      </c>
      <c r="K204" t="s">
        <v>318</v>
      </c>
      <c r="L204">
        <v>1346</v>
      </c>
      <c r="N204">
        <v>1009</v>
      </c>
      <c r="O204" t="s">
        <v>294</v>
      </c>
      <c r="P204" t="s">
        <v>294</v>
      </c>
      <c r="Q204">
        <v>1</v>
      </c>
      <c r="X204">
        <v>1E-3</v>
      </c>
      <c r="Y204">
        <v>11.5</v>
      </c>
      <c r="Z204">
        <v>0</v>
      </c>
      <c r="AA204">
        <v>0</v>
      </c>
      <c r="AB204">
        <v>0</v>
      </c>
      <c r="AC204">
        <v>0</v>
      </c>
      <c r="AD204">
        <v>1</v>
      </c>
      <c r="AE204">
        <v>0</v>
      </c>
      <c r="AF204" t="s">
        <v>3</v>
      </c>
      <c r="AG204">
        <v>1E-3</v>
      </c>
      <c r="AH204">
        <v>2</v>
      </c>
      <c r="AI204">
        <v>38221200</v>
      </c>
      <c r="AJ204">
        <v>204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</row>
    <row r="205" spans="1:44">
      <c r="A205">
        <f>ROW(Source!A277)</f>
        <v>277</v>
      </c>
      <c r="B205">
        <v>38221215</v>
      </c>
      <c r="C205">
        <v>38221196</v>
      </c>
      <c r="D205">
        <v>36802094</v>
      </c>
      <c r="E205">
        <v>1</v>
      </c>
      <c r="F205">
        <v>1</v>
      </c>
      <c r="G205">
        <v>1</v>
      </c>
      <c r="H205">
        <v>3</v>
      </c>
      <c r="I205" t="s">
        <v>319</v>
      </c>
      <c r="J205" t="s">
        <v>320</v>
      </c>
      <c r="K205" t="s">
        <v>321</v>
      </c>
      <c r="L205">
        <v>1346</v>
      </c>
      <c r="N205">
        <v>1009</v>
      </c>
      <c r="O205" t="s">
        <v>294</v>
      </c>
      <c r="P205" t="s">
        <v>294</v>
      </c>
      <c r="Q205">
        <v>1</v>
      </c>
      <c r="X205">
        <v>1.2E-2</v>
      </c>
      <c r="Y205">
        <v>30.4</v>
      </c>
      <c r="Z205">
        <v>0</v>
      </c>
      <c r="AA205">
        <v>0</v>
      </c>
      <c r="AB205">
        <v>0</v>
      </c>
      <c r="AC205">
        <v>0</v>
      </c>
      <c r="AD205">
        <v>1</v>
      </c>
      <c r="AE205">
        <v>0</v>
      </c>
      <c r="AF205" t="s">
        <v>3</v>
      </c>
      <c r="AG205">
        <v>1.2E-2</v>
      </c>
      <c r="AH205">
        <v>2</v>
      </c>
      <c r="AI205">
        <v>38221201</v>
      </c>
      <c r="AJ205">
        <v>205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</row>
    <row r="206" spans="1:44">
      <c r="A206">
        <f>ROW(Source!A277)</f>
        <v>277</v>
      </c>
      <c r="B206">
        <v>38221216</v>
      </c>
      <c r="C206">
        <v>38221196</v>
      </c>
      <c r="D206">
        <v>36803258</v>
      </c>
      <c r="E206">
        <v>1</v>
      </c>
      <c r="F206">
        <v>1</v>
      </c>
      <c r="G206">
        <v>1</v>
      </c>
      <c r="H206">
        <v>3</v>
      </c>
      <c r="I206" t="s">
        <v>291</v>
      </c>
      <c r="J206" t="s">
        <v>292</v>
      </c>
      <c r="K206" t="s">
        <v>293</v>
      </c>
      <c r="L206">
        <v>1346</v>
      </c>
      <c r="N206">
        <v>1009</v>
      </c>
      <c r="O206" t="s">
        <v>294</v>
      </c>
      <c r="P206" t="s">
        <v>294</v>
      </c>
      <c r="Q206">
        <v>1</v>
      </c>
      <c r="X206">
        <v>7.0000000000000007E-2</v>
      </c>
      <c r="Y206">
        <v>10.57</v>
      </c>
      <c r="Z206">
        <v>0</v>
      </c>
      <c r="AA206">
        <v>0</v>
      </c>
      <c r="AB206">
        <v>0</v>
      </c>
      <c r="AC206">
        <v>0</v>
      </c>
      <c r="AD206">
        <v>1</v>
      </c>
      <c r="AE206">
        <v>0</v>
      </c>
      <c r="AF206" t="s">
        <v>3</v>
      </c>
      <c r="AG206">
        <v>7.0000000000000007E-2</v>
      </c>
      <c r="AH206">
        <v>2</v>
      </c>
      <c r="AI206">
        <v>38221202</v>
      </c>
      <c r="AJ206">
        <v>206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</row>
    <row r="207" spans="1:44">
      <c r="A207">
        <f>ROW(Source!A277)</f>
        <v>277</v>
      </c>
      <c r="B207">
        <v>38221217</v>
      </c>
      <c r="C207">
        <v>38221196</v>
      </c>
      <c r="D207">
        <v>36804448</v>
      </c>
      <c r="E207">
        <v>1</v>
      </c>
      <c r="F207">
        <v>1</v>
      </c>
      <c r="G207">
        <v>1</v>
      </c>
      <c r="H207">
        <v>3</v>
      </c>
      <c r="I207" t="s">
        <v>322</v>
      </c>
      <c r="J207" t="s">
        <v>323</v>
      </c>
      <c r="K207" t="s">
        <v>324</v>
      </c>
      <c r="L207">
        <v>1346</v>
      </c>
      <c r="N207">
        <v>1009</v>
      </c>
      <c r="O207" t="s">
        <v>294</v>
      </c>
      <c r="P207" t="s">
        <v>294</v>
      </c>
      <c r="Q207">
        <v>1</v>
      </c>
      <c r="X207">
        <v>4.9000000000000002E-2</v>
      </c>
      <c r="Y207">
        <v>9.0399999999999991</v>
      </c>
      <c r="Z207">
        <v>0</v>
      </c>
      <c r="AA207">
        <v>0</v>
      </c>
      <c r="AB207">
        <v>0</v>
      </c>
      <c r="AC207">
        <v>0</v>
      </c>
      <c r="AD207">
        <v>1</v>
      </c>
      <c r="AE207">
        <v>0</v>
      </c>
      <c r="AF207" t="s">
        <v>3</v>
      </c>
      <c r="AG207">
        <v>4.9000000000000002E-2</v>
      </c>
      <c r="AH207">
        <v>2</v>
      </c>
      <c r="AI207">
        <v>38221203</v>
      </c>
      <c r="AJ207">
        <v>207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</row>
    <row r="208" spans="1:44">
      <c r="A208">
        <f>ROW(Source!A277)</f>
        <v>277</v>
      </c>
      <c r="B208">
        <v>38221218</v>
      </c>
      <c r="C208">
        <v>38221196</v>
      </c>
      <c r="D208">
        <v>36804580</v>
      </c>
      <c r="E208">
        <v>1</v>
      </c>
      <c r="F208">
        <v>1</v>
      </c>
      <c r="G208">
        <v>1</v>
      </c>
      <c r="H208">
        <v>3</v>
      </c>
      <c r="I208" t="s">
        <v>295</v>
      </c>
      <c r="J208" t="s">
        <v>296</v>
      </c>
      <c r="K208" t="s">
        <v>297</v>
      </c>
      <c r="L208">
        <v>1355</v>
      </c>
      <c r="N208">
        <v>1010</v>
      </c>
      <c r="O208" t="s">
        <v>129</v>
      </c>
      <c r="P208" t="s">
        <v>129</v>
      </c>
      <c r="Q208">
        <v>100</v>
      </c>
      <c r="X208">
        <v>1.4E-2</v>
      </c>
      <c r="Y208">
        <v>86</v>
      </c>
      <c r="Z208">
        <v>0</v>
      </c>
      <c r="AA208">
        <v>0</v>
      </c>
      <c r="AB208">
        <v>0</v>
      </c>
      <c r="AC208">
        <v>0</v>
      </c>
      <c r="AD208">
        <v>1</v>
      </c>
      <c r="AE208">
        <v>0</v>
      </c>
      <c r="AF208" t="s">
        <v>3</v>
      </c>
      <c r="AG208">
        <v>1.4E-2</v>
      </c>
      <c r="AH208">
        <v>2</v>
      </c>
      <c r="AI208">
        <v>38221204</v>
      </c>
      <c r="AJ208">
        <v>208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</row>
    <row r="209" spans="1:44">
      <c r="A209">
        <f>ROW(Source!A277)</f>
        <v>277</v>
      </c>
      <c r="B209">
        <v>38221219</v>
      </c>
      <c r="C209">
        <v>38221196</v>
      </c>
      <c r="D209">
        <v>36805500</v>
      </c>
      <c r="E209">
        <v>1</v>
      </c>
      <c r="F209">
        <v>1</v>
      </c>
      <c r="G209">
        <v>1</v>
      </c>
      <c r="H209">
        <v>3</v>
      </c>
      <c r="I209" t="s">
        <v>325</v>
      </c>
      <c r="J209" t="s">
        <v>326</v>
      </c>
      <c r="K209" t="s">
        <v>327</v>
      </c>
      <c r="L209">
        <v>1346</v>
      </c>
      <c r="N209">
        <v>1009</v>
      </c>
      <c r="O209" t="s">
        <v>294</v>
      </c>
      <c r="P209" t="s">
        <v>294</v>
      </c>
      <c r="Q209">
        <v>1</v>
      </c>
      <c r="X209">
        <v>1E-3</v>
      </c>
      <c r="Y209">
        <v>133.05000000000001</v>
      </c>
      <c r="Z209">
        <v>0</v>
      </c>
      <c r="AA209">
        <v>0</v>
      </c>
      <c r="AB209">
        <v>0</v>
      </c>
      <c r="AC209">
        <v>0</v>
      </c>
      <c r="AD209">
        <v>1</v>
      </c>
      <c r="AE209">
        <v>0</v>
      </c>
      <c r="AF209" t="s">
        <v>3</v>
      </c>
      <c r="AG209">
        <v>1E-3</v>
      </c>
      <c r="AH209">
        <v>2</v>
      </c>
      <c r="AI209">
        <v>38221205</v>
      </c>
      <c r="AJ209">
        <v>209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</row>
    <row r="210" spans="1:44">
      <c r="A210">
        <f>ROW(Source!A277)</f>
        <v>277</v>
      </c>
      <c r="B210">
        <v>38221220</v>
      </c>
      <c r="C210">
        <v>38221196</v>
      </c>
      <c r="D210">
        <v>36823140</v>
      </c>
      <c r="E210">
        <v>1</v>
      </c>
      <c r="F210">
        <v>1</v>
      </c>
      <c r="G210">
        <v>1</v>
      </c>
      <c r="H210">
        <v>3</v>
      </c>
      <c r="I210" t="s">
        <v>328</v>
      </c>
      <c r="J210" t="s">
        <v>329</v>
      </c>
      <c r="K210" t="s">
        <v>330</v>
      </c>
      <c r="L210">
        <v>1348</v>
      </c>
      <c r="N210">
        <v>1009</v>
      </c>
      <c r="O210" t="s">
        <v>150</v>
      </c>
      <c r="P210" t="s">
        <v>150</v>
      </c>
      <c r="Q210">
        <v>1000</v>
      </c>
      <c r="X210">
        <v>1E-3</v>
      </c>
      <c r="Y210">
        <v>11500</v>
      </c>
      <c r="Z210">
        <v>0</v>
      </c>
      <c r="AA210">
        <v>0</v>
      </c>
      <c r="AB210">
        <v>0</v>
      </c>
      <c r="AC210">
        <v>0</v>
      </c>
      <c r="AD210">
        <v>1</v>
      </c>
      <c r="AE210">
        <v>0</v>
      </c>
      <c r="AF210" t="s">
        <v>3</v>
      </c>
      <c r="AG210">
        <v>1E-3</v>
      </c>
      <c r="AH210">
        <v>2</v>
      </c>
      <c r="AI210">
        <v>38221206</v>
      </c>
      <c r="AJ210">
        <v>210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</row>
    <row r="211" spans="1:44">
      <c r="A211">
        <f>ROW(Source!A277)</f>
        <v>277</v>
      </c>
      <c r="B211">
        <v>38221221</v>
      </c>
      <c r="C211">
        <v>38221196</v>
      </c>
      <c r="D211">
        <v>36838317</v>
      </c>
      <c r="E211">
        <v>1</v>
      </c>
      <c r="F211">
        <v>1</v>
      </c>
      <c r="G211">
        <v>1</v>
      </c>
      <c r="H211">
        <v>3</v>
      </c>
      <c r="I211" t="s">
        <v>305</v>
      </c>
      <c r="J211" t="s">
        <v>306</v>
      </c>
      <c r="K211" t="s">
        <v>307</v>
      </c>
      <c r="L211">
        <v>1346</v>
      </c>
      <c r="N211">
        <v>1009</v>
      </c>
      <c r="O211" t="s">
        <v>294</v>
      </c>
      <c r="P211" t="s">
        <v>294</v>
      </c>
      <c r="Q211">
        <v>1</v>
      </c>
      <c r="X211">
        <v>3.5999999999999997E-2</v>
      </c>
      <c r="Y211">
        <v>28.6</v>
      </c>
      <c r="Z211">
        <v>0</v>
      </c>
      <c r="AA211">
        <v>0</v>
      </c>
      <c r="AB211">
        <v>0</v>
      </c>
      <c r="AC211">
        <v>0</v>
      </c>
      <c r="AD211">
        <v>1</v>
      </c>
      <c r="AE211">
        <v>0</v>
      </c>
      <c r="AF211" t="s">
        <v>3</v>
      </c>
      <c r="AG211">
        <v>3.5999999999999997E-2</v>
      </c>
      <c r="AH211">
        <v>2</v>
      </c>
      <c r="AI211">
        <v>38221207</v>
      </c>
      <c r="AJ211">
        <v>211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</row>
    <row r="212" spans="1:44">
      <c r="A212">
        <f>ROW(Source!A277)</f>
        <v>277</v>
      </c>
      <c r="B212">
        <v>38221222</v>
      </c>
      <c r="C212">
        <v>38221196</v>
      </c>
      <c r="D212">
        <v>36838470</v>
      </c>
      <c r="E212">
        <v>1</v>
      </c>
      <c r="F212">
        <v>1</v>
      </c>
      <c r="G212">
        <v>1</v>
      </c>
      <c r="H212">
        <v>3</v>
      </c>
      <c r="I212" t="s">
        <v>331</v>
      </c>
      <c r="J212" t="s">
        <v>332</v>
      </c>
      <c r="K212" t="s">
        <v>333</v>
      </c>
      <c r="L212">
        <v>1346</v>
      </c>
      <c r="N212">
        <v>1009</v>
      </c>
      <c r="O212" t="s">
        <v>294</v>
      </c>
      <c r="P212" t="s">
        <v>294</v>
      </c>
      <c r="Q212">
        <v>1</v>
      </c>
      <c r="X212">
        <v>6.0000000000000001E-3</v>
      </c>
      <c r="Y212">
        <v>35.630000000000003</v>
      </c>
      <c r="Z212">
        <v>0</v>
      </c>
      <c r="AA212">
        <v>0</v>
      </c>
      <c r="AB212">
        <v>0</v>
      </c>
      <c r="AC212">
        <v>0</v>
      </c>
      <c r="AD212">
        <v>1</v>
      </c>
      <c r="AE212">
        <v>0</v>
      </c>
      <c r="AF212" t="s">
        <v>3</v>
      </c>
      <c r="AG212">
        <v>6.0000000000000001E-3</v>
      </c>
      <c r="AH212">
        <v>2</v>
      </c>
      <c r="AI212">
        <v>38221208</v>
      </c>
      <c r="AJ212">
        <v>212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</row>
    <row r="213" spans="1:44">
      <c r="A213">
        <f>ROW(Source!A277)</f>
        <v>277</v>
      </c>
      <c r="B213">
        <v>38221223</v>
      </c>
      <c r="C213">
        <v>38221196</v>
      </c>
      <c r="D213">
        <v>36851945</v>
      </c>
      <c r="E213">
        <v>1</v>
      </c>
      <c r="F213">
        <v>1</v>
      </c>
      <c r="G213">
        <v>1</v>
      </c>
      <c r="H213">
        <v>3</v>
      </c>
      <c r="I213" t="s">
        <v>334</v>
      </c>
      <c r="J213" t="s">
        <v>335</v>
      </c>
      <c r="K213" t="s">
        <v>336</v>
      </c>
      <c r="L213">
        <v>1358</v>
      </c>
      <c r="N213">
        <v>1010</v>
      </c>
      <c r="O213" t="s">
        <v>301</v>
      </c>
      <c r="P213" t="s">
        <v>301</v>
      </c>
      <c r="Q213">
        <v>10</v>
      </c>
      <c r="X213">
        <v>0.1</v>
      </c>
      <c r="Y213">
        <v>39</v>
      </c>
      <c r="Z213">
        <v>0</v>
      </c>
      <c r="AA213">
        <v>0</v>
      </c>
      <c r="AB213">
        <v>0</v>
      </c>
      <c r="AC213">
        <v>0</v>
      </c>
      <c r="AD213">
        <v>1</v>
      </c>
      <c r="AE213">
        <v>0</v>
      </c>
      <c r="AF213" t="s">
        <v>3</v>
      </c>
      <c r="AG213">
        <v>0.1</v>
      </c>
      <c r="AH213">
        <v>2</v>
      </c>
      <c r="AI213">
        <v>38221209</v>
      </c>
      <c r="AJ213">
        <v>213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</row>
    <row r="214" spans="1:44">
      <c r="A214">
        <f>ROW(Source!A277)</f>
        <v>277</v>
      </c>
      <c r="B214">
        <v>38221224</v>
      </c>
      <c r="C214">
        <v>38221196</v>
      </c>
      <c r="D214">
        <v>36799065</v>
      </c>
      <c r="E214">
        <v>17</v>
      </c>
      <c r="F214">
        <v>1</v>
      </c>
      <c r="G214">
        <v>1</v>
      </c>
      <c r="H214">
        <v>3</v>
      </c>
      <c r="I214" t="s">
        <v>308</v>
      </c>
      <c r="J214" t="s">
        <v>3</v>
      </c>
      <c r="K214" t="s">
        <v>309</v>
      </c>
      <c r="L214">
        <v>1374</v>
      </c>
      <c r="N214">
        <v>1013</v>
      </c>
      <c r="O214" t="s">
        <v>310</v>
      </c>
      <c r="P214" t="s">
        <v>310</v>
      </c>
      <c r="Q214">
        <v>1</v>
      </c>
      <c r="X214">
        <v>0.3</v>
      </c>
      <c r="Y214">
        <v>1</v>
      </c>
      <c r="Z214">
        <v>0</v>
      </c>
      <c r="AA214">
        <v>0</v>
      </c>
      <c r="AB214">
        <v>0</v>
      </c>
      <c r="AC214">
        <v>0</v>
      </c>
      <c r="AD214">
        <v>1</v>
      </c>
      <c r="AE214">
        <v>0</v>
      </c>
      <c r="AF214" t="s">
        <v>3</v>
      </c>
      <c r="AG214">
        <v>0.3</v>
      </c>
      <c r="AH214">
        <v>2</v>
      </c>
      <c r="AI214">
        <v>38221210</v>
      </c>
      <c r="AJ214">
        <v>214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</row>
    <row r="215" spans="1:44">
      <c r="A215">
        <f>ROW(Source!A278)</f>
        <v>278</v>
      </c>
      <c r="B215">
        <v>38221232</v>
      </c>
      <c r="C215">
        <v>38221225</v>
      </c>
      <c r="D215">
        <v>37080781</v>
      </c>
      <c r="E215">
        <v>1</v>
      </c>
      <c r="F215">
        <v>1</v>
      </c>
      <c r="G215">
        <v>1</v>
      </c>
      <c r="H215">
        <v>1</v>
      </c>
      <c r="I215" t="s">
        <v>337</v>
      </c>
      <c r="J215" t="s">
        <v>3</v>
      </c>
      <c r="K215" t="s">
        <v>338</v>
      </c>
      <c r="L215">
        <v>1191</v>
      </c>
      <c r="N215">
        <v>1013</v>
      </c>
      <c r="O215" t="s">
        <v>275</v>
      </c>
      <c r="P215" t="s">
        <v>275</v>
      </c>
      <c r="Q215">
        <v>1</v>
      </c>
      <c r="X215">
        <v>0.28000000000000003</v>
      </c>
      <c r="Y215">
        <v>0</v>
      </c>
      <c r="Z215">
        <v>0</v>
      </c>
      <c r="AA215">
        <v>0</v>
      </c>
      <c r="AB215">
        <v>9.92</v>
      </c>
      <c r="AC215">
        <v>0</v>
      </c>
      <c r="AD215">
        <v>1</v>
      </c>
      <c r="AE215">
        <v>1</v>
      </c>
      <c r="AF215" t="s">
        <v>3</v>
      </c>
      <c r="AG215">
        <v>0.28000000000000003</v>
      </c>
      <c r="AH215">
        <v>2</v>
      </c>
      <c r="AI215">
        <v>38221226</v>
      </c>
      <c r="AJ215">
        <v>215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</row>
    <row r="216" spans="1:44">
      <c r="A216">
        <f>ROW(Source!A278)</f>
        <v>278</v>
      </c>
      <c r="B216">
        <v>38221233</v>
      </c>
      <c r="C216">
        <v>38221225</v>
      </c>
      <c r="D216">
        <v>37064876</v>
      </c>
      <c r="E216">
        <v>1</v>
      </c>
      <c r="F216">
        <v>1</v>
      </c>
      <c r="G216">
        <v>1</v>
      </c>
      <c r="H216">
        <v>1</v>
      </c>
      <c r="I216" t="s">
        <v>276</v>
      </c>
      <c r="J216" t="s">
        <v>3</v>
      </c>
      <c r="K216" t="s">
        <v>277</v>
      </c>
      <c r="L216">
        <v>1191</v>
      </c>
      <c r="N216">
        <v>1013</v>
      </c>
      <c r="O216" t="s">
        <v>275</v>
      </c>
      <c r="P216" t="s">
        <v>275</v>
      </c>
      <c r="Q216">
        <v>1</v>
      </c>
      <c r="X216">
        <v>0.02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1</v>
      </c>
      <c r="AE216">
        <v>2</v>
      </c>
      <c r="AF216" t="s">
        <v>3</v>
      </c>
      <c r="AG216">
        <v>0.02</v>
      </c>
      <c r="AH216">
        <v>2</v>
      </c>
      <c r="AI216">
        <v>38221227</v>
      </c>
      <c r="AJ216">
        <v>216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</row>
    <row r="217" spans="1:44">
      <c r="A217">
        <f>ROW(Source!A278)</f>
        <v>278</v>
      </c>
      <c r="B217">
        <v>38221234</v>
      </c>
      <c r="C217">
        <v>38221225</v>
      </c>
      <c r="D217">
        <v>36882159</v>
      </c>
      <c r="E217">
        <v>1</v>
      </c>
      <c r="F217">
        <v>1</v>
      </c>
      <c r="G217">
        <v>1</v>
      </c>
      <c r="H217">
        <v>2</v>
      </c>
      <c r="I217" t="s">
        <v>278</v>
      </c>
      <c r="J217" t="s">
        <v>279</v>
      </c>
      <c r="K217" t="s">
        <v>280</v>
      </c>
      <c r="L217">
        <v>1368</v>
      </c>
      <c r="N217">
        <v>1011</v>
      </c>
      <c r="O217" t="s">
        <v>281</v>
      </c>
      <c r="P217" t="s">
        <v>281</v>
      </c>
      <c r="Q217">
        <v>1</v>
      </c>
      <c r="X217">
        <v>0.01</v>
      </c>
      <c r="Y217">
        <v>0</v>
      </c>
      <c r="Z217">
        <v>111.99</v>
      </c>
      <c r="AA217">
        <v>13.5</v>
      </c>
      <c r="AB217">
        <v>0</v>
      </c>
      <c r="AC217">
        <v>0</v>
      </c>
      <c r="AD217">
        <v>1</v>
      </c>
      <c r="AE217">
        <v>0</v>
      </c>
      <c r="AF217" t="s">
        <v>3</v>
      </c>
      <c r="AG217">
        <v>0.01</v>
      </c>
      <c r="AH217">
        <v>2</v>
      </c>
      <c r="AI217">
        <v>38221228</v>
      </c>
      <c r="AJ217">
        <v>217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</row>
    <row r="218" spans="1:44">
      <c r="A218">
        <f>ROW(Source!A278)</f>
        <v>278</v>
      </c>
      <c r="B218">
        <v>38221235</v>
      </c>
      <c r="C218">
        <v>38221225</v>
      </c>
      <c r="D218">
        <v>36883554</v>
      </c>
      <c r="E218">
        <v>1</v>
      </c>
      <c r="F218">
        <v>1</v>
      </c>
      <c r="G218">
        <v>1</v>
      </c>
      <c r="H218">
        <v>2</v>
      </c>
      <c r="I218" t="s">
        <v>282</v>
      </c>
      <c r="J218" t="s">
        <v>283</v>
      </c>
      <c r="K218" t="s">
        <v>284</v>
      </c>
      <c r="L218">
        <v>1368</v>
      </c>
      <c r="N218">
        <v>1011</v>
      </c>
      <c r="O218" t="s">
        <v>281</v>
      </c>
      <c r="P218" t="s">
        <v>281</v>
      </c>
      <c r="Q218">
        <v>1</v>
      </c>
      <c r="X218">
        <v>0.01</v>
      </c>
      <c r="Y218">
        <v>0</v>
      </c>
      <c r="Z218">
        <v>65.709999999999994</v>
      </c>
      <c r="AA218">
        <v>11.6</v>
      </c>
      <c r="AB218">
        <v>0</v>
      </c>
      <c r="AC218">
        <v>0</v>
      </c>
      <c r="AD218">
        <v>1</v>
      </c>
      <c r="AE218">
        <v>0</v>
      </c>
      <c r="AF218" t="s">
        <v>3</v>
      </c>
      <c r="AG218">
        <v>0.01</v>
      </c>
      <c r="AH218">
        <v>2</v>
      </c>
      <c r="AI218">
        <v>38221229</v>
      </c>
      <c r="AJ218">
        <v>218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</row>
    <row r="219" spans="1:44">
      <c r="A219">
        <f>ROW(Source!A278)</f>
        <v>278</v>
      </c>
      <c r="B219">
        <v>38221236</v>
      </c>
      <c r="C219">
        <v>38221225</v>
      </c>
      <c r="D219">
        <v>36804455</v>
      </c>
      <c r="E219">
        <v>1</v>
      </c>
      <c r="F219">
        <v>1</v>
      </c>
      <c r="G219">
        <v>1</v>
      </c>
      <c r="H219">
        <v>3</v>
      </c>
      <c r="I219" t="s">
        <v>339</v>
      </c>
      <c r="J219" t="s">
        <v>340</v>
      </c>
      <c r="K219" t="s">
        <v>341</v>
      </c>
      <c r="L219">
        <v>1348</v>
      </c>
      <c r="N219">
        <v>1009</v>
      </c>
      <c r="O219" t="s">
        <v>150</v>
      </c>
      <c r="P219" t="s">
        <v>150</v>
      </c>
      <c r="Q219">
        <v>1000</v>
      </c>
      <c r="X219">
        <v>3.0000000000000001E-5</v>
      </c>
      <c r="Y219">
        <v>12430</v>
      </c>
      <c r="Z219">
        <v>0</v>
      </c>
      <c r="AA219">
        <v>0</v>
      </c>
      <c r="AB219">
        <v>0</v>
      </c>
      <c r="AC219">
        <v>0</v>
      </c>
      <c r="AD219">
        <v>1</v>
      </c>
      <c r="AE219">
        <v>0</v>
      </c>
      <c r="AF219" t="s">
        <v>3</v>
      </c>
      <c r="AG219">
        <v>3.0000000000000001E-5</v>
      </c>
      <c r="AH219">
        <v>2</v>
      </c>
      <c r="AI219">
        <v>38221230</v>
      </c>
      <c r="AJ219">
        <v>219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</row>
    <row r="220" spans="1:44">
      <c r="A220">
        <f>ROW(Source!A278)</f>
        <v>278</v>
      </c>
      <c r="B220">
        <v>38221237</v>
      </c>
      <c r="C220">
        <v>38221225</v>
      </c>
      <c r="D220">
        <v>36799065</v>
      </c>
      <c r="E220">
        <v>17</v>
      </c>
      <c r="F220">
        <v>1</v>
      </c>
      <c r="G220">
        <v>1</v>
      </c>
      <c r="H220">
        <v>3</v>
      </c>
      <c r="I220" t="s">
        <v>308</v>
      </c>
      <c r="J220" t="s">
        <v>3</v>
      </c>
      <c r="K220" t="s">
        <v>309</v>
      </c>
      <c r="L220">
        <v>1374</v>
      </c>
      <c r="N220">
        <v>1013</v>
      </c>
      <c r="O220" t="s">
        <v>310</v>
      </c>
      <c r="P220" t="s">
        <v>310</v>
      </c>
      <c r="Q220">
        <v>1</v>
      </c>
      <c r="X220">
        <v>0.06</v>
      </c>
      <c r="Y220">
        <v>1</v>
      </c>
      <c r="Z220">
        <v>0</v>
      </c>
      <c r="AA220">
        <v>0</v>
      </c>
      <c r="AB220">
        <v>0</v>
      </c>
      <c r="AC220">
        <v>0</v>
      </c>
      <c r="AD220">
        <v>1</v>
      </c>
      <c r="AE220">
        <v>0</v>
      </c>
      <c r="AF220" t="s">
        <v>3</v>
      </c>
      <c r="AG220">
        <v>0.06</v>
      </c>
      <c r="AH220">
        <v>2</v>
      </c>
      <c r="AI220">
        <v>38221231</v>
      </c>
      <c r="AJ220">
        <v>220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</row>
    <row r="221" spans="1:44">
      <c r="A221">
        <f>ROW(Source!A279)</f>
        <v>279</v>
      </c>
      <c r="B221">
        <v>38221250</v>
      </c>
      <c r="C221">
        <v>38221238</v>
      </c>
      <c r="D221">
        <v>37080781</v>
      </c>
      <c r="E221">
        <v>1</v>
      </c>
      <c r="F221">
        <v>1</v>
      </c>
      <c r="G221">
        <v>1</v>
      </c>
      <c r="H221">
        <v>1</v>
      </c>
      <c r="I221" t="s">
        <v>337</v>
      </c>
      <c r="J221" t="s">
        <v>3</v>
      </c>
      <c r="K221" t="s">
        <v>338</v>
      </c>
      <c r="L221">
        <v>1191</v>
      </c>
      <c r="N221">
        <v>1013</v>
      </c>
      <c r="O221" t="s">
        <v>275</v>
      </c>
      <c r="P221" t="s">
        <v>275</v>
      </c>
      <c r="Q221">
        <v>1</v>
      </c>
      <c r="X221">
        <v>2.37</v>
      </c>
      <c r="Y221">
        <v>0</v>
      </c>
      <c r="Z221">
        <v>0</v>
      </c>
      <c r="AA221">
        <v>0</v>
      </c>
      <c r="AB221">
        <v>9.92</v>
      </c>
      <c r="AC221">
        <v>0</v>
      </c>
      <c r="AD221">
        <v>1</v>
      </c>
      <c r="AE221">
        <v>1</v>
      </c>
      <c r="AF221" t="s">
        <v>3</v>
      </c>
      <c r="AG221">
        <v>2.37</v>
      </c>
      <c r="AH221">
        <v>2</v>
      </c>
      <c r="AI221">
        <v>38221239</v>
      </c>
      <c r="AJ221">
        <v>221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</row>
    <row r="222" spans="1:44">
      <c r="A222">
        <f>ROW(Source!A279)</f>
        <v>279</v>
      </c>
      <c r="B222">
        <v>38221251</v>
      </c>
      <c r="C222">
        <v>38221238</v>
      </c>
      <c r="D222">
        <v>37064876</v>
      </c>
      <c r="E222">
        <v>1</v>
      </c>
      <c r="F222">
        <v>1</v>
      </c>
      <c r="G222">
        <v>1</v>
      </c>
      <c r="H222">
        <v>1</v>
      </c>
      <c r="I222" t="s">
        <v>276</v>
      </c>
      <c r="J222" t="s">
        <v>3</v>
      </c>
      <c r="K222" t="s">
        <v>277</v>
      </c>
      <c r="L222">
        <v>1191</v>
      </c>
      <c r="N222">
        <v>1013</v>
      </c>
      <c r="O222" t="s">
        <v>275</v>
      </c>
      <c r="P222" t="s">
        <v>275</v>
      </c>
      <c r="Q222">
        <v>1</v>
      </c>
      <c r="X222">
        <v>0.36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1</v>
      </c>
      <c r="AE222">
        <v>2</v>
      </c>
      <c r="AF222" t="s">
        <v>3</v>
      </c>
      <c r="AG222">
        <v>0.36</v>
      </c>
      <c r="AH222">
        <v>2</v>
      </c>
      <c r="AI222">
        <v>38221240</v>
      </c>
      <c r="AJ222">
        <v>222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</row>
    <row r="223" spans="1:44">
      <c r="A223">
        <f>ROW(Source!A279)</f>
        <v>279</v>
      </c>
      <c r="B223">
        <v>38221252</v>
      </c>
      <c r="C223">
        <v>38221238</v>
      </c>
      <c r="D223">
        <v>36881979</v>
      </c>
      <c r="E223">
        <v>1</v>
      </c>
      <c r="F223">
        <v>1</v>
      </c>
      <c r="G223">
        <v>1</v>
      </c>
      <c r="H223">
        <v>2</v>
      </c>
      <c r="I223" t="s">
        <v>342</v>
      </c>
      <c r="J223" t="s">
        <v>343</v>
      </c>
      <c r="K223" t="s">
        <v>344</v>
      </c>
      <c r="L223">
        <v>1368</v>
      </c>
      <c r="N223">
        <v>1011</v>
      </c>
      <c r="O223" t="s">
        <v>281</v>
      </c>
      <c r="P223" t="s">
        <v>281</v>
      </c>
      <c r="Q223">
        <v>1</v>
      </c>
      <c r="X223">
        <v>0.22</v>
      </c>
      <c r="Y223">
        <v>0</v>
      </c>
      <c r="Z223">
        <v>2.99</v>
      </c>
      <c r="AA223">
        <v>0</v>
      </c>
      <c r="AB223">
        <v>0</v>
      </c>
      <c r="AC223">
        <v>0</v>
      </c>
      <c r="AD223">
        <v>1</v>
      </c>
      <c r="AE223">
        <v>0</v>
      </c>
      <c r="AF223" t="s">
        <v>3</v>
      </c>
      <c r="AG223">
        <v>0.22</v>
      </c>
      <c r="AH223">
        <v>2</v>
      </c>
      <c r="AI223">
        <v>38221241</v>
      </c>
      <c r="AJ223">
        <v>223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</row>
    <row r="224" spans="1:44">
      <c r="A224">
        <f>ROW(Source!A279)</f>
        <v>279</v>
      </c>
      <c r="B224">
        <v>38221253</v>
      </c>
      <c r="C224">
        <v>38221238</v>
      </c>
      <c r="D224">
        <v>36882159</v>
      </c>
      <c r="E224">
        <v>1</v>
      </c>
      <c r="F224">
        <v>1</v>
      </c>
      <c r="G224">
        <v>1</v>
      </c>
      <c r="H224">
        <v>2</v>
      </c>
      <c r="I224" t="s">
        <v>278</v>
      </c>
      <c r="J224" t="s">
        <v>279</v>
      </c>
      <c r="K224" t="s">
        <v>280</v>
      </c>
      <c r="L224">
        <v>1368</v>
      </c>
      <c r="N224">
        <v>1011</v>
      </c>
      <c r="O224" t="s">
        <v>281</v>
      </c>
      <c r="P224" t="s">
        <v>281</v>
      </c>
      <c r="Q224">
        <v>1</v>
      </c>
      <c r="X224">
        <v>7.0000000000000007E-2</v>
      </c>
      <c r="Y224">
        <v>0</v>
      </c>
      <c r="Z224">
        <v>111.99</v>
      </c>
      <c r="AA224">
        <v>13.5</v>
      </c>
      <c r="AB224">
        <v>0</v>
      </c>
      <c r="AC224">
        <v>0</v>
      </c>
      <c r="AD224">
        <v>1</v>
      </c>
      <c r="AE224">
        <v>0</v>
      </c>
      <c r="AF224" t="s">
        <v>3</v>
      </c>
      <c r="AG224">
        <v>7.0000000000000007E-2</v>
      </c>
      <c r="AH224">
        <v>2</v>
      </c>
      <c r="AI224">
        <v>38221242</v>
      </c>
      <c r="AJ224">
        <v>224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</row>
    <row r="225" spans="1:44">
      <c r="A225">
        <f>ROW(Source!A279)</f>
        <v>279</v>
      </c>
      <c r="B225">
        <v>38221254</v>
      </c>
      <c r="C225">
        <v>38221238</v>
      </c>
      <c r="D225">
        <v>36883554</v>
      </c>
      <c r="E225">
        <v>1</v>
      </c>
      <c r="F225">
        <v>1</v>
      </c>
      <c r="G225">
        <v>1</v>
      </c>
      <c r="H225">
        <v>2</v>
      </c>
      <c r="I225" t="s">
        <v>282</v>
      </c>
      <c r="J225" t="s">
        <v>283</v>
      </c>
      <c r="K225" t="s">
        <v>284</v>
      </c>
      <c r="L225">
        <v>1368</v>
      </c>
      <c r="N225">
        <v>1011</v>
      </c>
      <c r="O225" t="s">
        <v>281</v>
      </c>
      <c r="P225" t="s">
        <v>281</v>
      </c>
      <c r="Q225">
        <v>1</v>
      </c>
      <c r="X225">
        <v>7.0000000000000007E-2</v>
      </c>
      <c r="Y225">
        <v>0</v>
      </c>
      <c r="Z225">
        <v>65.709999999999994</v>
      </c>
      <c r="AA225">
        <v>11.6</v>
      </c>
      <c r="AB225">
        <v>0</v>
      </c>
      <c r="AC225">
        <v>0</v>
      </c>
      <c r="AD225">
        <v>1</v>
      </c>
      <c r="AE225">
        <v>0</v>
      </c>
      <c r="AF225" t="s">
        <v>3</v>
      </c>
      <c r="AG225">
        <v>7.0000000000000007E-2</v>
      </c>
      <c r="AH225">
        <v>2</v>
      </c>
      <c r="AI225">
        <v>38221243</v>
      </c>
      <c r="AJ225">
        <v>225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</row>
    <row r="226" spans="1:44">
      <c r="A226">
        <f>ROW(Source!A279)</f>
        <v>279</v>
      </c>
      <c r="B226">
        <v>38221255</v>
      </c>
      <c r="C226">
        <v>38221238</v>
      </c>
      <c r="D226">
        <v>36883858</v>
      </c>
      <c r="E226">
        <v>1</v>
      </c>
      <c r="F226">
        <v>1</v>
      </c>
      <c r="G226">
        <v>1</v>
      </c>
      <c r="H226">
        <v>2</v>
      </c>
      <c r="I226" t="s">
        <v>285</v>
      </c>
      <c r="J226" t="s">
        <v>286</v>
      </c>
      <c r="K226" t="s">
        <v>287</v>
      </c>
      <c r="L226">
        <v>1368</v>
      </c>
      <c r="N226">
        <v>1011</v>
      </c>
      <c r="O226" t="s">
        <v>281</v>
      </c>
      <c r="P226" t="s">
        <v>281</v>
      </c>
      <c r="Q226">
        <v>1</v>
      </c>
      <c r="X226">
        <v>0.71</v>
      </c>
      <c r="Y226">
        <v>0</v>
      </c>
      <c r="Z226">
        <v>8.1</v>
      </c>
      <c r="AA226">
        <v>0</v>
      </c>
      <c r="AB226">
        <v>0</v>
      </c>
      <c r="AC226">
        <v>0</v>
      </c>
      <c r="AD226">
        <v>1</v>
      </c>
      <c r="AE226">
        <v>0</v>
      </c>
      <c r="AF226" t="s">
        <v>3</v>
      </c>
      <c r="AG226">
        <v>0.71</v>
      </c>
      <c r="AH226">
        <v>2</v>
      </c>
      <c r="AI226">
        <v>38221244</v>
      </c>
      <c r="AJ226">
        <v>226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</row>
    <row r="227" spans="1:44">
      <c r="A227">
        <f>ROW(Source!A279)</f>
        <v>279</v>
      </c>
      <c r="B227">
        <v>38221256</v>
      </c>
      <c r="C227">
        <v>38221238</v>
      </c>
      <c r="D227">
        <v>36883878</v>
      </c>
      <c r="E227">
        <v>1</v>
      </c>
      <c r="F227">
        <v>1</v>
      </c>
      <c r="G227">
        <v>1</v>
      </c>
      <c r="H227">
        <v>2</v>
      </c>
      <c r="I227" t="s">
        <v>345</v>
      </c>
      <c r="J227" t="s">
        <v>346</v>
      </c>
      <c r="K227" t="s">
        <v>347</v>
      </c>
      <c r="L227">
        <v>1368</v>
      </c>
      <c r="N227">
        <v>1011</v>
      </c>
      <c r="O227" t="s">
        <v>281</v>
      </c>
      <c r="P227" t="s">
        <v>281</v>
      </c>
      <c r="Q227">
        <v>1</v>
      </c>
      <c r="X227">
        <v>0.22</v>
      </c>
      <c r="Y227">
        <v>0</v>
      </c>
      <c r="Z227">
        <v>90</v>
      </c>
      <c r="AA227">
        <v>10.06</v>
      </c>
      <c r="AB227">
        <v>0</v>
      </c>
      <c r="AC227">
        <v>0</v>
      </c>
      <c r="AD227">
        <v>1</v>
      </c>
      <c r="AE227">
        <v>0</v>
      </c>
      <c r="AF227" t="s">
        <v>3</v>
      </c>
      <c r="AG227">
        <v>0.22</v>
      </c>
      <c r="AH227">
        <v>2</v>
      </c>
      <c r="AI227">
        <v>38221245</v>
      </c>
      <c r="AJ227">
        <v>227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</row>
    <row r="228" spans="1:44">
      <c r="A228">
        <f>ROW(Source!A279)</f>
        <v>279</v>
      </c>
      <c r="B228">
        <v>38221257</v>
      </c>
      <c r="C228">
        <v>38221238</v>
      </c>
      <c r="D228">
        <v>36803258</v>
      </c>
      <c r="E228">
        <v>1</v>
      </c>
      <c r="F228">
        <v>1</v>
      </c>
      <c r="G228">
        <v>1</v>
      </c>
      <c r="H228">
        <v>3</v>
      </c>
      <c r="I228" t="s">
        <v>291</v>
      </c>
      <c r="J228" t="s">
        <v>292</v>
      </c>
      <c r="K228" t="s">
        <v>293</v>
      </c>
      <c r="L228">
        <v>1346</v>
      </c>
      <c r="N228">
        <v>1009</v>
      </c>
      <c r="O228" t="s">
        <v>294</v>
      </c>
      <c r="P228" t="s">
        <v>294</v>
      </c>
      <c r="Q228">
        <v>1</v>
      </c>
      <c r="X228">
        <v>0.1</v>
      </c>
      <c r="Y228">
        <v>10.57</v>
      </c>
      <c r="Z228">
        <v>0</v>
      </c>
      <c r="AA228">
        <v>0</v>
      </c>
      <c r="AB228">
        <v>0</v>
      </c>
      <c r="AC228">
        <v>0</v>
      </c>
      <c r="AD228">
        <v>1</v>
      </c>
      <c r="AE228">
        <v>0</v>
      </c>
      <c r="AF228" t="s">
        <v>3</v>
      </c>
      <c r="AG228">
        <v>0.1</v>
      </c>
      <c r="AH228">
        <v>2</v>
      </c>
      <c r="AI228">
        <v>38221246</v>
      </c>
      <c r="AJ228">
        <v>228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</row>
    <row r="229" spans="1:44">
      <c r="A229">
        <f>ROW(Source!A279)</f>
        <v>279</v>
      </c>
      <c r="B229">
        <v>38221258</v>
      </c>
      <c r="C229">
        <v>38221238</v>
      </c>
      <c r="D229">
        <v>36804448</v>
      </c>
      <c r="E229">
        <v>1</v>
      </c>
      <c r="F229">
        <v>1</v>
      </c>
      <c r="G229">
        <v>1</v>
      </c>
      <c r="H229">
        <v>3</v>
      </c>
      <c r="I229" t="s">
        <v>322</v>
      </c>
      <c r="J229" t="s">
        <v>323</v>
      </c>
      <c r="K229" t="s">
        <v>324</v>
      </c>
      <c r="L229">
        <v>1346</v>
      </c>
      <c r="N229">
        <v>1009</v>
      </c>
      <c r="O229" t="s">
        <v>294</v>
      </c>
      <c r="P229" t="s">
        <v>294</v>
      </c>
      <c r="Q229">
        <v>1</v>
      </c>
      <c r="X229">
        <v>0.1</v>
      </c>
      <c r="Y229">
        <v>9.0399999999999991</v>
      </c>
      <c r="Z229">
        <v>0</v>
      </c>
      <c r="AA229">
        <v>0</v>
      </c>
      <c r="AB229">
        <v>0</v>
      </c>
      <c r="AC229">
        <v>0</v>
      </c>
      <c r="AD229">
        <v>1</v>
      </c>
      <c r="AE229">
        <v>0</v>
      </c>
      <c r="AF229" t="s">
        <v>3</v>
      </c>
      <c r="AG229">
        <v>0.1</v>
      </c>
      <c r="AH229">
        <v>2</v>
      </c>
      <c r="AI229">
        <v>38221247</v>
      </c>
      <c r="AJ229">
        <v>229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</row>
    <row r="230" spans="1:44">
      <c r="A230">
        <f>ROW(Source!A279)</f>
        <v>279</v>
      </c>
      <c r="B230">
        <v>38221259</v>
      </c>
      <c r="C230">
        <v>38221238</v>
      </c>
      <c r="D230">
        <v>36838317</v>
      </c>
      <c r="E230">
        <v>1</v>
      </c>
      <c r="F230">
        <v>1</v>
      </c>
      <c r="G230">
        <v>1</v>
      </c>
      <c r="H230">
        <v>3</v>
      </c>
      <c r="I230" t="s">
        <v>305</v>
      </c>
      <c r="J230" t="s">
        <v>306</v>
      </c>
      <c r="K230" t="s">
        <v>307</v>
      </c>
      <c r="L230">
        <v>1346</v>
      </c>
      <c r="N230">
        <v>1009</v>
      </c>
      <c r="O230" t="s">
        <v>294</v>
      </c>
      <c r="P230" t="s">
        <v>294</v>
      </c>
      <c r="Q230">
        <v>1</v>
      </c>
      <c r="X230">
        <v>0.02</v>
      </c>
      <c r="Y230">
        <v>28.6</v>
      </c>
      <c r="Z230">
        <v>0</v>
      </c>
      <c r="AA230">
        <v>0</v>
      </c>
      <c r="AB230">
        <v>0</v>
      </c>
      <c r="AC230">
        <v>0</v>
      </c>
      <c r="AD230">
        <v>1</v>
      </c>
      <c r="AE230">
        <v>0</v>
      </c>
      <c r="AF230" t="s">
        <v>3</v>
      </c>
      <c r="AG230">
        <v>0.02</v>
      </c>
      <c r="AH230">
        <v>2</v>
      </c>
      <c r="AI230">
        <v>38221248</v>
      </c>
      <c r="AJ230">
        <v>230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</row>
    <row r="231" spans="1:44">
      <c r="A231">
        <f>ROW(Source!A279)</f>
        <v>279</v>
      </c>
      <c r="B231">
        <v>38221260</v>
      </c>
      <c r="C231">
        <v>38221238</v>
      </c>
      <c r="D231">
        <v>36799065</v>
      </c>
      <c r="E231">
        <v>17</v>
      </c>
      <c r="F231">
        <v>1</v>
      </c>
      <c r="G231">
        <v>1</v>
      </c>
      <c r="H231">
        <v>3</v>
      </c>
      <c r="I231" t="s">
        <v>308</v>
      </c>
      <c r="J231" t="s">
        <v>3</v>
      </c>
      <c r="K231" t="s">
        <v>309</v>
      </c>
      <c r="L231">
        <v>1374</v>
      </c>
      <c r="N231">
        <v>1013</v>
      </c>
      <c r="O231" t="s">
        <v>310</v>
      </c>
      <c r="P231" t="s">
        <v>310</v>
      </c>
      <c r="Q231">
        <v>1</v>
      </c>
      <c r="X231">
        <v>0.47</v>
      </c>
      <c r="Y231">
        <v>1</v>
      </c>
      <c r="Z231">
        <v>0</v>
      </c>
      <c r="AA231">
        <v>0</v>
      </c>
      <c r="AB231">
        <v>0</v>
      </c>
      <c r="AC231">
        <v>0</v>
      </c>
      <c r="AD231">
        <v>1</v>
      </c>
      <c r="AE231">
        <v>0</v>
      </c>
      <c r="AF231" t="s">
        <v>3</v>
      </c>
      <c r="AG231">
        <v>0.47</v>
      </c>
      <c r="AH231">
        <v>2</v>
      </c>
      <c r="AI231">
        <v>38221249</v>
      </c>
      <c r="AJ231">
        <v>231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</row>
    <row r="232" spans="1:44">
      <c r="A232">
        <f>ROW(Source!A280)</f>
        <v>280</v>
      </c>
      <c r="B232">
        <v>38221269</v>
      </c>
      <c r="C232">
        <v>38221261</v>
      </c>
      <c r="D232">
        <v>37064878</v>
      </c>
      <c r="E232">
        <v>1</v>
      </c>
      <c r="F232">
        <v>1</v>
      </c>
      <c r="G232">
        <v>1</v>
      </c>
      <c r="H232">
        <v>1</v>
      </c>
      <c r="I232" t="s">
        <v>273</v>
      </c>
      <c r="J232" t="s">
        <v>3</v>
      </c>
      <c r="K232" t="s">
        <v>274</v>
      </c>
      <c r="L232">
        <v>1191</v>
      </c>
      <c r="N232">
        <v>1013</v>
      </c>
      <c r="O232" t="s">
        <v>275</v>
      </c>
      <c r="P232" t="s">
        <v>275</v>
      </c>
      <c r="Q232">
        <v>1</v>
      </c>
      <c r="X232">
        <v>3.59</v>
      </c>
      <c r="Y232">
        <v>0</v>
      </c>
      <c r="Z232">
        <v>0</v>
      </c>
      <c r="AA232">
        <v>0</v>
      </c>
      <c r="AB232">
        <v>9.4</v>
      </c>
      <c r="AC232">
        <v>0</v>
      </c>
      <c r="AD232">
        <v>1</v>
      </c>
      <c r="AE232">
        <v>1</v>
      </c>
      <c r="AF232" t="s">
        <v>3</v>
      </c>
      <c r="AG232">
        <v>3.59</v>
      </c>
      <c r="AH232">
        <v>2</v>
      </c>
      <c r="AI232">
        <v>38221262</v>
      </c>
      <c r="AJ232">
        <v>232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</row>
    <row r="233" spans="1:44">
      <c r="A233">
        <f>ROW(Source!A280)</f>
        <v>280</v>
      </c>
      <c r="B233">
        <v>38221270</v>
      </c>
      <c r="C233">
        <v>38221261</v>
      </c>
      <c r="D233">
        <v>37064876</v>
      </c>
      <c r="E233">
        <v>1</v>
      </c>
      <c r="F233">
        <v>1</v>
      </c>
      <c r="G233">
        <v>1</v>
      </c>
      <c r="H233">
        <v>1</v>
      </c>
      <c r="I233" t="s">
        <v>276</v>
      </c>
      <c r="J233" t="s">
        <v>3</v>
      </c>
      <c r="K233" t="s">
        <v>277</v>
      </c>
      <c r="L233">
        <v>1191</v>
      </c>
      <c r="N233">
        <v>1013</v>
      </c>
      <c r="O233" t="s">
        <v>275</v>
      </c>
      <c r="P233" t="s">
        <v>275</v>
      </c>
      <c r="Q233">
        <v>1</v>
      </c>
      <c r="X233">
        <v>0.02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1</v>
      </c>
      <c r="AE233">
        <v>2</v>
      </c>
      <c r="AF233" t="s">
        <v>3</v>
      </c>
      <c r="AG233">
        <v>0.02</v>
      </c>
      <c r="AH233">
        <v>2</v>
      </c>
      <c r="AI233">
        <v>38221263</v>
      </c>
      <c r="AJ233">
        <v>233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</row>
    <row r="234" spans="1:44">
      <c r="A234">
        <f>ROW(Source!A280)</f>
        <v>280</v>
      </c>
      <c r="B234">
        <v>38221271</v>
      </c>
      <c r="C234">
        <v>38221261</v>
      </c>
      <c r="D234">
        <v>36882159</v>
      </c>
      <c r="E234">
        <v>1</v>
      </c>
      <c r="F234">
        <v>1</v>
      </c>
      <c r="G234">
        <v>1</v>
      </c>
      <c r="H234">
        <v>2</v>
      </c>
      <c r="I234" t="s">
        <v>278</v>
      </c>
      <c r="J234" t="s">
        <v>279</v>
      </c>
      <c r="K234" t="s">
        <v>280</v>
      </c>
      <c r="L234">
        <v>1368</v>
      </c>
      <c r="N234">
        <v>1011</v>
      </c>
      <c r="O234" t="s">
        <v>281</v>
      </c>
      <c r="P234" t="s">
        <v>281</v>
      </c>
      <c r="Q234">
        <v>1</v>
      </c>
      <c r="X234">
        <v>0.01</v>
      </c>
      <c r="Y234">
        <v>0</v>
      </c>
      <c r="Z234">
        <v>111.99</v>
      </c>
      <c r="AA234">
        <v>13.5</v>
      </c>
      <c r="AB234">
        <v>0</v>
      </c>
      <c r="AC234">
        <v>0</v>
      </c>
      <c r="AD234">
        <v>1</v>
      </c>
      <c r="AE234">
        <v>0</v>
      </c>
      <c r="AF234" t="s">
        <v>3</v>
      </c>
      <c r="AG234">
        <v>0.01</v>
      </c>
      <c r="AH234">
        <v>2</v>
      </c>
      <c r="AI234">
        <v>38221264</v>
      </c>
      <c r="AJ234">
        <v>234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</row>
    <row r="235" spans="1:44">
      <c r="A235">
        <f>ROW(Source!A280)</f>
        <v>280</v>
      </c>
      <c r="B235">
        <v>38221272</v>
      </c>
      <c r="C235">
        <v>38221261</v>
      </c>
      <c r="D235">
        <v>36883554</v>
      </c>
      <c r="E235">
        <v>1</v>
      </c>
      <c r="F235">
        <v>1</v>
      </c>
      <c r="G235">
        <v>1</v>
      </c>
      <c r="H235">
        <v>2</v>
      </c>
      <c r="I235" t="s">
        <v>282</v>
      </c>
      <c r="J235" t="s">
        <v>283</v>
      </c>
      <c r="K235" t="s">
        <v>284</v>
      </c>
      <c r="L235">
        <v>1368</v>
      </c>
      <c r="N235">
        <v>1011</v>
      </c>
      <c r="O235" t="s">
        <v>281</v>
      </c>
      <c r="P235" t="s">
        <v>281</v>
      </c>
      <c r="Q235">
        <v>1</v>
      </c>
      <c r="X235">
        <v>0.01</v>
      </c>
      <c r="Y235">
        <v>0</v>
      </c>
      <c r="Z235">
        <v>65.709999999999994</v>
      </c>
      <c r="AA235">
        <v>11.6</v>
      </c>
      <c r="AB235">
        <v>0</v>
      </c>
      <c r="AC235">
        <v>0</v>
      </c>
      <c r="AD235">
        <v>1</v>
      </c>
      <c r="AE235">
        <v>0</v>
      </c>
      <c r="AF235" t="s">
        <v>3</v>
      </c>
      <c r="AG235">
        <v>0.01</v>
      </c>
      <c r="AH235">
        <v>2</v>
      </c>
      <c r="AI235">
        <v>38221265</v>
      </c>
      <c r="AJ235">
        <v>235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</row>
    <row r="236" spans="1:44">
      <c r="A236">
        <f>ROW(Source!A280)</f>
        <v>280</v>
      </c>
      <c r="B236">
        <v>38221273</v>
      </c>
      <c r="C236">
        <v>38221261</v>
      </c>
      <c r="D236">
        <v>36883858</v>
      </c>
      <c r="E236">
        <v>1</v>
      </c>
      <c r="F236">
        <v>1</v>
      </c>
      <c r="G236">
        <v>1</v>
      </c>
      <c r="H236">
        <v>2</v>
      </c>
      <c r="I236" t="s">
        <v>285</v>
      </c>
      <c r="J236" t="s">
        <v>286</v>
      </c>
      <c r="K236" t="s">
        <v>287</v>
      </c>
      <c r="L236">
        <v>1368</v>
      </c>
      <c r="N236">
        <v>1011</v>
      </c>
      <c r="O236" t="s">
        <v>281</v>
      </c>
      <c r="P236" t="s">
        <v>281</v>
      </c>
      <c r="Q236">
        <v>1</v>
      </c>
      <c r="X236">
        <v>0.56000000000000005</v>
      </c>
      <c r="Y236">
        <v>0</v>
      </c>
      <c r="Z236">
        <v>8.1</v>
      </c>
      <c r="AA236">
        <v>0</v>
      </c>
      <c r="AB236">
        <v>0</v>
      </c>
      <c r="AC236">
        <v>0</v>
      </c>
      <c r="AD236">
        <v>1</v>
      </c>
      <c r="AE236">
        <v>0</v>
      </c>
      <c r="AF236" t="s">
        <v>3</v>
      </c>
      <c r="AG236">
        <v>0.56000000000000005</v>
      </c>
      <c r="AH236">
        <v>2</v>
      </c>
      <c r="AI236">
        <v>38221266</v>
      </c>
      <c r="AJ236">
        <v>236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</row>
    <row r="237" spans="1:44">
      <c r="A237">
        <f>ROW(Source!A280)</f>
        <v>280</v>
      </c>
      <c r="B237">
        <v>38221274</v>
      </c>
      <c r="C237">
        <v>38221261</v>
      </c>
      <c r="D237">
        <v>36825790</v>
      </c>
      <c r="E237">
        <v>1</v>
      </c>
      <c r="F237">
        <v>1</v>
      </c>
      <c r="G237">
        <v>1</v>
      </c>
      <c r="H237">
        <v>3</v>
      </c>
      <c r="I237" t="s">
        <v>348</v>
      </c>
      <c r="J237" t="s">
        <v>349</v>
      </c>
      <c r="K237" t="s">
        <v>350</v>
      </c>
      <c r="L237">
        <v>1348</v>
      </c>
      <c r="N237">
        <v>1009</v>
      </c>
      <c r="O237" t="s">
        <v>150</v>
      </c>
      <c r="P237" t="s">
        <v>150</v>
      </c>
      <c r="Q237">
        <v>1000</v>
      </c>
      <c r="X237">
        <v>1E-3</v>
      </c>
      <c r="Y237">
        <v>5763</v>
      </c>
      <c r="Z237">
        <v>0</v>
      </c>
      <c r="AA237">
        <v>0</v>
      </c>
      <c r="AB237">
        <v>0</v>
      </c>
      <c r="AC237">
        <v>0</v>
      </c>
      <c r="AD237">
        <v>1</v>
      </c>
      <c r="AE237">
        <v>0</v>
      </c>
      <c r="AF237" t="s">
        <v>3</v>
      </c>
      <c r="AG237">
        <v>1E-3</v>
      </c>
      <c r="AH237">
        <v>2</v>
      </c>
      <c r="AI237">
        <v>38221267</v>
      </c>
      <c r="AJ237">
        <v>237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</row>
    <row r="238" spans="1:44">
      <c r="A238">
        <f>ROW(Source!A280)</f>
        <v>280</v>
      </c>
      <c r="B238">
        <v>38221275</v>
      </c>
      <c r="C238">
        <v>38221261</v>
      </c>
      <c r="D238">
        <v>36799065</v>
      </c>
      <c r="E238">
        <v>17</v>
      </c>
      <c r="F238">
        <v>1</v>
      </c>
      <c r="G238">
        <v>1</v>
      </c>
      <c r="H238">
        <v>3</v>
      </c>
      <c r="I238" t="s">
        <v>308</v>
      </c>
      <c r="J238" t="s">
        <v>3</v>
      </c>
      <c r="K238" t="s">
        <v>309</v>
      </c>
      <c r="L238">
        <v>1374</v>
      </c>
      <c r="N238">
        <v>1013</v>
      </c>
      <c r="O238" t="s">
        <v>310</v>
      </c>
      <c r="P238" t="s">
        <v>310</v>
      </c>
      <c r="Q238">
        <v>1</v>
      </c>
      <c r="X238">
        <v>0.68</v>
      </c>
      <c r="Y238">
        <v>1</v>
      </c>
      <c r="Z238">
        <v>0</v>
      </c>
      <c r="AA238">
        <v>0</v>
      </c>
      <c r="AB238">
        <v>0</v>
      </c>
      <c r="AC238">
        <v>0</v>
      </c>
      <c r="AD238">
        <v>1</v>
      </c>
      <c r="AE238">
        <v>0</v>
      </c>
      <c r="AF238" t="s">
        <v>3</v>
      </c>
      <c r="AG238">
        <v>0.68</v>
      </c>
      <c r="AH238">
        <v>2</v>
      </c>
      <c r="AI238">
        <v>38221268</v>
      </c>
      <c r="AJ238">
        <v>238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0</v>
      </c>
    </row>
    <row r="239" spans="1:44">
      <c r="A239">
        <f>ROW(Source!A281)</f>
        <v>281</v>
      </c>
      <c r="B239">
        <v>38221285</v>
      </c>
      <c r="C239">
        <v>38221276</v>
      </c>
      <c r="D239">
        <v>37064878</v>
      </c>
      <c r="E239">
        <v>1</v>
      </c>
      <c r="F239">
        <v>1</v>
      </c>
      <c r="G239">
        <v>1</v>
      </c>
      <c r="H239">
        <v>1</v>
      </c>
      <c r="I239" t="s">
        <v>273</v>
      </c>
      <c r="J239" t="s">
        <v>3</v>
      </c>
      <c r="K239" t="s">
        <v>274</v>
      </c>
      <c r="L239">
        <v>1191</v>
      </c>
      <c r="N239">
        <v>1013</v>
      </c>
      <c r="O239" t="s">
        <v>275</v>
      </c>
      <c r="P239" t="s">
        <v>275</v>
      </c>
      <c r="Q239">
        <v>1</v>
      </c>
      <c r="X239">
        <v>10.7</v>
      </c>
      <c r="Y239">
        <v>0</v>
      </c>
      <c r="Z239">
        <v>0</v>
      </c>
      <c r="AA239">
        <v>0</v>
      </c>
      <c r="AB239">
        <v>9.4</v>
      </c>
      <c r="AC239">
        <v>0</v>
      </c>
      <c r="AD239">
        <v>1</v>
      </c>
      <c r="AE239">
        <v>1</v>
      </c>
      <c r="AF239" t="s">
        <v>3</v>
      </c>
      <c r="AG239">
        <v>10.7</v>
      </c>
      <c r="AH239">
        <v>2</v>
      </c>
      <c r="AI239">
        <v>38221277</v>
      </c>
      <c r="AJ239">
        <v>239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</row>
    <row r="240" spans="1:44">
      <c r="A240">
        <f>ROW(Source!A281)</f>
        <v>281</v>
      </c>
      <c r="B240">
        <v>38221286</v>
      </c>
      <c r="C240">
        <v>38221276</v>
      </c>
      <c r="D240">
        <v>37064876</v>
      </c>
      <c r="E240">
        <v>1</v>
      </c>
      <c r="F240">
        <v>1</v>
      </c>
      <c r="G240">
        <v>1</v>
      </c>
      <c r="H240">
        <v>1</v>
      </c>
      <c r="I240" t="s">
        <v>276</v>
      </c>
      <c r="J240" t="s">
        <v>3</v>
      </c>
      <c r="K240" t="s">
        <v>277</v>
      </c>
      <c r="L240">
        <v>1191</v>
      </c>
      <c r="N240">
        <v>1013</v>
      </c>
      <c r="O240" t="s">
        <v>275</v>
      </c>
      <c r="P240" t="s">
        <v>275</v>
      </c>
      <c r="Q240">
        <v>1</v>
      </c>
      <c r="X240">
        <v>0.38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1</v>
      </c>
      <c r="AE240">
        <v>2</v>
      </c>
      <c r="AF240" t="s">
        <v>3</v>
      </c>
      <c r="AG240">
        <v>0.38</v>
      </c>
      <c r="AH240">
        <v>2</v>
      </c>
      <c r="AI240">
        <v>38221278</v>
      </c>
      <c r="AJ240">
        <v>240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0</v>
      </c>
    </row>
    <row r="241" spans="1:44">
      <c r="A241">
        <f>ROW(Source!A281)</f>
        <v>281</v>
      </c>
      <c r="B241">
        <v>38221287</v>
      </c>
      <c r="C241">
        <v>38221276</v>
      </c>
      <c r="D241">
        <v>36882159</v>
      </c>
      <c r="E241">
        <v>1</v>
      </c>
      <c r="F241">
        <v>1</v>
      </c>
      <c r="G241">
        <v>1</v>
      </c>
      <c r="H241">
        <v>2</v>
      </c>
      <c r="I241" t="s">
        <v>278</v>
      </c>
      <c r="J241" t="s">
        <v>279</v>
      </c>
      <c r="K241" t="s">
        <v>280</v>
      </c>
      <c r="L241">
        <v>1368</v>
      </c>
      <c r="N241">
        <v>1011</v>
      </c>
      <c r="O241" t="s">
        <v>281</v>
      </c>
      <c r="P241" t="s">
        <v>281</v>
      </c>
      <c r="Q241">
        <v>1</v>
      </c>
      <c r="X241">
        <v>0.19</v>
      </c>
      <c r="Y241">
        <v>0</v>
      </c>
      <c r="Z241">
        <v>111.99</v>
      </c>
      <c r="AA241">
        <v>13.5</v>
      </c>
      <c r="AB241">
        <v>0</v>
      </c>
      <c r="AC241">
        <v>0</v>
      </c>
      <c r="AD241">
        <v>1</v>
      </c>
      <c r="AE241">
        <v>0</v>
      </c>
      <c r="AF241" t="s">
        <v>3</v>
      </c>
      <c r="AG241">
        <v>0.19</v>
      </c>
      <c r="AH241">
        <v>2</v>
      </c>
      <c r="AI241">
        <v>38221279</v>
      </c>
      <c r="AJ241">
        <v>241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</v>
      </c>
    </row>
    <row r="242" spans="1:44">
      <c r="A242">
        <f>ROW(Source!A281)</f>
        <v>281</v>
      </c>
      <c r="B242">
        <v>38221288</v>
      </c>
      <c r="C242">
        <v>38221276</v>
      </c>
      <c r="D242">
        <v>36883554</v>
      </c>
      <c r="E242">
        <v>1</v>
      </c>
      <c r="F242">
        <v>1</v>
      </c>
      <c r="G242">
        <v>1</v>
      </c>
      <c r="H242">
        <v>2</v>
      </c>
      <c r="I242" t="s">
        <v>282</v>
      </c>
      <c r="J242" t="s">
        <v>283</v>
      </c>
      <c r="K242" t="s">
        <v>284</v>
      </c>
      <c r="L242">
        <v>1368</v>
      </c>
      <c r="N242">
        <v>1011</v>
      </c>
      <c r="O242" t="s">
        <v>281</v>
      </c>
      <c r="P242" t="s">
        <v>281</v>
      </c>
      <c r="Q242">
        <v>1</v>
      </c>
      <c r="X242">
        <v>0.19</v>
      </c>
      <c r="Y242">
        <v>0</v>
      </c>
      <c r="Z242">
        <v>65.709999999999994</v>
      </c>
      <c r="AA242">
        <v>11.6</v>
      </c>
      <c r="AB242">
        <v>0</v>
      </c>
      <c r="AC242">
        <v>0</v>
      </c>
      <c r="AD242">
        <v>1</v>
      </c>
      <c r="AE242">
        <v>0</v>
      </c>
      <c r="AF242" t="s">
        <v>3</v>
      </c>
      <c r="AG242">
        <v>0.19</v>
      </c>
      <c r="AH242">
        <v>2</v>
      </c>
      <c r="AI242">
        <v>38221280</v>
      </c>
      <c r="AJ242">
        <v>242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</row>
    <row r="243" spans="1:44">
      <c r="A243">
        <f>ROW(Source!A281)</f>
        <v>281</v>
      </c>
      <c r="B243">
        <v>38221289</v>
      </c>
      <c r="C243">
        <v>38221276</v>
      </c>
      <c r="D243">
        <v>36883858</v>
      </c>
      <c r="E243">
        <v>1</v>
      </c>
      <c r="F243">
        <v>1</v>
      </c>
      <c r="G243">
        <v>1</v>
      </c>
      <c r="H243">
        <v>2</v>
      </c>
      <c r="I243" t="s">
        <v>285</v>
      </c>
      <c r="J243" t="s">
        <v>286</v>
      </c>
      <c r="K243" t="s">
        <v>287</v>
      </c>
      <c r="L243">
        <v>1368</v>
      </c>
      <c r="N243">
        <v>1011</v>
      </c>
      <c r="O243" t="s">
        <v>281</v>
      </c>
      <c r="P243" t="s">
        <v>281</v>
      </c>
      <c r="Q243">
        <v>1</v>
      </c>
      <c r="X243">
        <v>1.75</v>
      </c>
      <c r="Y243">
        <v>0</v>
      </c>
      <c r="Z243">
        <v>8.1</v>
      </c>
      <c r="AA243">
        <v>0</v>
      </c>
      <c r="AB243">
        <v>0</v>
      </c>
      <c r="AC243">
        <v>0</v>
      </c>
      <c r="AD243">
        <v>1</v>
      </c>
      <c r="AE243">
        <v>0</v>
      </c>
      <c r="AF243" t="s">
        <v>3</v>
      </c>
      <c r="AG243">
        <v>1.75</v>
      </c>
      <c r="AH243">
        <v>2</v>
      </c>
      <c r="AI243">
        <v>38221281</v>
      </c>
      <c r="AJ243">
        <v>243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</row>
    <row r="244" spans="1:44">
      <c r="A244">
        <f>ROW(Source!A281)</f>
        <v>281</v>
      </c>
      <c r="B244">
        <v>38221290</v>
      </c>
      <c r="C244">
        <v>38221276</v>
      </c>
      <c r="D244">
        <v>36803258</v>
      </c>
      <c r="E244">
        <v>1</v>
      </c>
      <c r="F244">
        <v>1</v>
      </c>
      <c r="G244">
        <v>1</v>
      </c>
      <c r="H244">
        <v>3</v>
      </c>
      <c r="I244" t="s">
        <v>291</v>
      </c>
      <c r="J244" t="s">
        <v>292</v>
      </c>
      <c r="K244" t="s">
        <v>293</v>
      </c>
      <c r="L244">
        <v>1346</v>
      </c>
      <c r="N244">
        <v>1009</v>
      </c>
      <c r="O244" t="s">
        <v>294</v>
      </c>
      <c r="P244" t="s">
        <v>294</v>
      </c>
      <c r="Q244">
        <v>1</v>
      </c>
      <c r="X244">
        <v>0.65</v>
      </c>
      <c r="Y244">
        <v>10.57</v>
      </c>
      <c r="Z244">
        <v>0</v>
      </c>
      <c r="AA244">
        <v>0</v>
      </c>
      <c r="AB244">
        <v>0</v>
      </c>
      <c r="AC244">
        <v>0</v>
      </c>
      <c r="AD244">
        <v>1</v>
      </c>
      <c r="AE244">
        <v>0</v>
      </c>
      <c r="AF244" t="s">
        <v>3</v>
      </c>
      <c r="AG244">
        <v>0.65</v>
      </c>
      <c r="AH244">
        <v>2</v>
      </c>
      <c r="AI244">
        <v>38221282</v>
      </c>
      <c r="AJ244">
        <v>244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</row>
    <row r="245" spans="1:44">
      <c r="A245">
        <f>ROW(Source!A281)</f>
        <v>281</v>
      </c>
      <c r="B245">
        <v>38221291</v>
      </c>
      <c r="C245">
        <v>38221276</v>
      </c>
      <c r="D245">
        <v>36838321</v>
      </c>
      <c r="E245">
        <v>1</v>
      </c>
      <c r="F245">
        <v>1</v>
      </c>
      <c r="G245">
        <v>1</v>
      </c>
      <c r="H245">
        <v>3</v>
      </c>
      <c r="I245" t="s">
        <v>351</v>
      </c>
      <c r="J245" t="s">
        <v>352</v>
      </c>
      <c r="K245" t="s">
        <v>353</v>
      </c>
      <c r="L245">
        <v>1346</v>
      </c>
      <c r="N245">
        <v>1009</v>
      </c>
      <c r="O245" t="s">
        <v>294</v>
      </c>
      <c r="P245" t="s">
        <v>294</v>
      </c>
      <c r="Q245">
        <v>1</v>
      </c>
      <c r="X245">
        <v>2</v>
      </c>
      <c r="Y245">
        <v>238.48</v>
      </c>
      <c r="Z245">
        <v>0</v>
      </c>
      <c r="AA245">
        <v>0</v>
      </c>
      <c r="AB245">
        <v>0</v>
      </c>
      <c r="AC245">
        <v>0</v>
      </c>
      <c r="AD245">
        <v>1</v>
      </c>
      <c r="AE245">
        <v>0</v>
      </c>
      <c r="AF245" t="s">
        <v>3</v>
      </c>
      <c r="AG245">
        <v>2</v>
      </c>
      <c r="AH245">
        <v>2</v>
      </c>
      <c r="AI245">
        <v>38221283</v>
      </c>
      <c r="AJ245">
        <v>245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</v>
      </c>
    </row>
    <row r="246" spans="1:44">
      <c r="A246">
        <f>ROW(Source!A281)</f>
        <v>281</v>
      </c>
      <c r="B246">
        <v>38221292</v>
      </c>
      <c r="C246">
        <v>38221276</v>
      </c>
      <c r="D246">
        <v>36799065</v>
      </c>
      <c r="E246">
        <v>17</v>
      </c>
      <c r="F246">
        <v>1</v>
      </c>
      <c r="G246">
        <v>1</v>
      </c>
      <c r="H246">
        <v>3</v>
      </c>
      <c r="I246" t="s">
        <v>308</v>
      </c>
      <c r="J246" t="s">
        <v>3</v>
      </c>
      <c r="K246" t="s">
        <v>309</v>
      </c>
      <c r="L246">
        <v>1374</v>
      </c>
      <c r="N246">
        <v>1013</v>
      </c>
      <c r="O246" t="s">
        <v>310</v>
      </c>
      <c r="P246" t="s">
        <v>310</v>
      </c>
      <c r="Q246">
        <v>1</v>
      </c>
      <c r="X246">
        <v>2.0099999999999998</v>
      </c>
      <c r="Y246">
        <v>1</v>
      </c>
      <c r="Z246">
        <v>0</v>
      </c>
      <c r="AA246">
        <v>0</v>
      </c>
      <c r="AB246">
        <v>0</v>
      </c>
      <c r="AC246">
        <v>0</v>
      </c>
      <c r="AD246">
        <v>1</v>
      </c>
      <c r="AE246">
        <v>0</v>
      </c>
      <c r="AF246" t="s">
        <v>3</v>
      </c>
      <c r="AG246">
        <v>2.0099999999999998</v>
      </c>
      <c r="AH246">
        <v>2</v>
      </c>
      <c r="AI246">
        <v>38221284</v>
      </c>
      <c r="AJ246">
        <v>246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</row>
    <row r="247" spans="1:44">
      <c r="A247">
        <f>ROW(Source!A282)</f>
        <v>282</v>
      </c>
      <c r="B247">
        <v>38221303</v>
      </c>
      <c r="C247">
        <v>38221293</v>
      </c>
      <c r="D247">
        <v>37064878</v>
      </c>
      <c r="E247">
        <v>1</v>
      </c>
      <c r="F247">
        <v>1</v>
      </c>
      <c r="G247">
        <v>1</v>
      </c>
      <c r="H247">
        <v>1</v>
      </c>
      <c r="I247" t="s">
        <v>273</v>
      </c>
      <c r="J247" t="s">
        <v>3</v>
      </c>
      <c r="K247" t="s">
        <v>274</v>
      </c>
      <c r="L247">
        <v>1191</v>
      </c>
      <c r="N247">
        <v>1013</v>
      </c>
      <c r="O247" t="s">
        <v>275</v>
      </c>
      <c r="P247" t="s">
        <v>275</v>
      </c>
      <c r="Q247">
        <v>1</v>
      </c>
      <c r="X247">
        <v>19</v>
      </c>
      <c r="Y247">
        <v>0</v>
      </c>
      <c r="Z247">
        <v>0</v>
      </c>
      <c r="AA247">
        <v>0</v>
      </c>
      <c r="AB247">
        <v>9.4</v>
      </c>
      <c r="AC247">
        <v>0</v>
      </c>
      <c r="AD247">
        <v>1</v>
      </c>
      <c r="AE247">
        <v>1</v>
      </c>
      <c r="AF247" t="s">
        <v>3</v>
      </c>
      <c r="AG247">
        <v>19</v>
      </c>
      <c r="AH247">
        <v>2</v>
      </c>
      <c r="AI247">
        <v>38221294</v>
      </c>
      <c r="AJ247">
        <v>247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</row>
    <row r="248" spans="1:44">
      <c r="A248">
        <f>ROW(Source!A282)</f>
        <v>282</v>
      </c>
      <c r="B248">
        <v>38221304</v>
      </c>
      <c r="C248">
        <v>38221293</v>
      </c>
      <c r="D248">
        <v>37064876</v>
      </c>
      <c r="E248">
        <v>1</v>
      </c>
      <c r="F248">
        <v>1</v>
      </c>
      <c r="G248">
        <v>1</v>
      </c>
      <c r="H248">
        <v>1</v>
      </c>
      <c r="I248" t="s">
        <v>276</v>
      </c>
      <c r="J248" t="s">
        <v>3</v>
      </c>
      <c r="K248" t="s">
        <v>277</v>
      </c>
      <c r="L248">
        <v>1191</v>
      </c>
      <c r="N248">
        <v>1013</v>
      </c>
      <c r="O248" t="s">
        <v>275</v>
      </c>
      <c r="P248" t="s">
        <v>275</v>
      </c>
      <c r="Q248">
        <v>1</v>
      </c>
      <c r="X248">
        <v>0.38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1</v>
      </c>
      <c r="AE248">
        <v>2</v>
      </c>
      <c r="AF248" t="s">
        <v>3</v>
      </c>
      <c r="AG248">
        <v>0.38</v>
      </c>
      <c r="AH248">
        <v>2</v>
      </c>
      <c r="AI248">
        <v>38221295</v>
      </c>
      <c r="AJ248">
        <v>248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0</v>
      </c>
    </row>
    <row r="249" spans="1:44">
      <c r="A249">
        <f>ROW(Source!A282)</f>
        <v>282</v>
      </c>
      <c r="B249">
        <v>38221305</v>
      </c>
      <c r="C249">
        <v>38221293</v>
      </c>
      <c r="D249">
        <v>36882159</v>
      </c>
      <c r="E249">
        <v>1</v>
      </c>
      <c r="F249">
        <v>1</v>
      </c>
      <c r="G249">
        <v>1</v>
      </c>
      <c r="H249">
        <v>2</v>
      </c>
      <c r="I249" t="s">
        <v>278</v>
      </c>
      <c r="J249" t="s">
        <v>279</v>
      </c>
      <c r="K249" t="s">
        <v>280</v>
      </c>
      <c r="L249">
        <v>1368</v>
      </c>
      <c r="N249">
        <v>1011</v>
      </c>
      <c r="O249" t="s">
        <v>281</v>
      </c>
      <c r="P249" t="s">
        <v>281</v>
      </c>
      <c r="Q249">
        <v>1</v>
      </c>
      <c r="X249">
        <v>0.19</v>
      </c>
      <c r="Y249">
        <v>0</v>
      </c>
      <c r="Z249">
        <v>111.99</v>
      </c>
      <c r="AA249">
        <v>13.5</v>
      </c>
      <c r="AB249">
        <v>0</v>
      </c>
      <c r="AC249">
        <v>0</v>
      </c>
      <c r="AD249">
        <v>1</v>
      </c>
      <c r="AE249">
        <v>0</v>
      </c>
      <c r="AF249" t="s">
        <v>3</v>
      </c>
      <c r="AG249">
        <v>0.19</v>
      </c>
      <c r="AH249">
        <v>2</v>
      </c>
      <c r="AI249">
        <v>38221296</v>
      </c>
      <c r="AJ249">
        <v>249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</row>
    <row r="250" spans="1:44">
      <c r="A250">
        <f>ROW(Source!A282)</f>
        <v>282</v>
      </c>
      <c r="B250">
        <v>38221306</v>
      </c>
      <c r="C250">
        <v>38221293</v>
      </c>
      <c r="D250">
        <v>36883554</v>
      </c>
      <c r="E250">
        <v>1</v>
      </c>
      <c r="F250">
        <v>1</v>
      </c>
      <c r="G250">
        <v>1</v>
      </c>
      <c r="H250">
        <v>2</v>
      </c>
      <c r="I250" t="s">
        <v>282</v>
      </c>
      <c r="J250" t="s">
        <v>283</v>
      </c>
      <c r="K250" t="s">
        <v>284</v>
      </c>
      <c r="L250">
        <v>1368</v>
      </c>
      <c r="N250">
        <v>1011</v>
      </c>
      <c r="O250" t="s">
        <v>281</v>
      </c>
      <c r="P250" t="s">
        <v>281</v>
      </c>
      <c r="Q250">
        <v>1</v>
      </c>
      <c r="X250">
        <v>0.19</v>
      </c>
      <c r="Y250">
        <v>0</v>
      </c>
      <c r="Z250">
        <v>65.709999999999994</v>
      </c>
      <c r="AA250">
        <v>11.6</v>
      </c>
      <c r="AB250">
        <v>0</v>
      </c>
      <c r="AC250">
        <v>0</v>
      </c>
      <c r="AD250">
        <v>1</v>
      </c>
      <c r="AE250">
        <v>0</v>
      </c>
      <c r="AF250" t="s">
        <v>3</v>
      </c>
      <c r="AG250">
        <v>0.19</v>
      </c>
      <c r="AH250">
        <v>2</v>
      </c>
      <c r="AI250">
        <v>38221297</v>
      </c>
      <c r="AJ250">
        <v>250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</row>
    <row r="251" spans="1:44">
      <c r="A251">
        <f>ROW(Source!A282)</f>
        <v>282</v>
      </c>
      <c r="B251">
        <v>38221307</v>
      </c>
      <c r="C251">
        <v>38221293</v>
      </c>
      <c r="D251">
        <v>36883858</v>
      </c>
      <c r="E251">
        <v>1</v>
      </c>
      <c r="F251">
        <v>1</v>
      </c>
      <c r="G251">
        <v>1</v>
      </c>
      <c r="H251">
        <v>2</v>
      </c>
      <c r="I251" t="s">
        <v>285</v>
      </c>
      <c r="J251" t="s">
        <v>286</v>
      </c>
      <c r="K251" t="s">
        <v>287</v>
      </c>
      <c r="L251">
        <v>1368</v>
      </c>
      <c r="N251">
        <v>1011</v>
      </c>
      <c r="O251" t="s">
        <v>281</v>
      </c>
      <c r="P251" t="s">
        <v>281</v>
      </c>
      <c r="Q251">
        <v>1</v>
      </c>
      <c r="X251">
        <v>3.36</v>
      </c>
      <c r="Y251">
        <v>0</v>
      </c>
      <c r="Z251">
        <v>8.1</v>
      </c>
      <c r="AA251">
        <v>0</v>
      </c>
      <c r="AB251">
        <v>0</v>
      </c>
      <c r="AC251">
        <v>0</v>
      </c>
      <c r="AD251">
        <v>1</v>
      </c>
      <c r="AE251">
        <v>0</v>
      </c>
      <c r="AF251" t="s">
        <v>3</v>
      </c>
      <c r="AG251">
        <v>3.36</v>
      </c>
      <c r="AH251">
        <v>2</v>
      </c>
      <c r="AI251">
        <v>38221298</v>
      </c>
      <c r="AJ251">
        <v>251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</row>
    <row r="252" spans="1:44">
      <c r="A252">
        <f>ROW(Source!A282)</f>
        <v>282</v>
      </c>
      <c r="B252">
        <v>38221308</v>
      </c>
      <c r="C252">
        <v>38221293</v>
      </c>
      <c r="D252">
        <v>36803258</v>
      </c>
      <c r="E252">
        <v>1</v>
      </c>
      <c r="F252">
        <v>1</v>
      </c>
      <c r="G252">
        <v>1</v>
      </c>
      <c r="H252">
        <v>3</v>
      </c>
      <c r="I252" t="s">
        <v>291</v>
      </c>
      <c r="J252" t="s">
        <v>292</v>
      </c>
      <c r="K252" t="s">
        <v>293</v>
      </c>
      <c r="L252">
        <v>1346</v>
      </c>
      <c r="N252">
        <v>1009</v>
      </c>
      <c r="O252" t="s">
        <v>294</v>
      </c>
      <c r="P252" t="s">
        <v>294</v>
      </c>
      <c r="Q252">
        <v>1</v>
      </c>
      <c r="X252">
        <v>0.55000000000000004</v>
      </c>
      <c r="Y252">
        <v>10.57</v>
      </c>
      <c r="Z252">
        <v>0</v>
      </c>
      <c r="AA252">
        <v>0</v>
      </c>
      <c r="AB252">
        <v>0</v>
      </c>
      <c r="AC252">
        <v>0</v>
      </c>
      <c r="AD252">
        <v>1</v>
      </c>
      <c r="AE252">
        <v>0</v>
      </c>
      <c r="AF252" t="s">
        <v>3</v>
      </c>
      <c r="AG252">
        <v>0.55000000000000004</v>
      </c>
      <c r="AH252">
        <v>2</v>
      </c>
      <c r="AI252">
        <v>38221299</v>
      </c>
      <c r="AJ252">
        <v>252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0</v>
      </c>
    </row>
    <row r="253" spans="1:44">
      <c r="A253">
        <f>ROW(Source!A282)</f>
        <v>282</v>
      </c>
      <c r="B253">
        <v>38221309</v>
      </c>
      <c r="C253">
        <v>38221293</v>
      </c>
      <c r="D253">
        <v>36825790</v>
      </c>
      <c r="E253">
        <v>1</v>
      </c>
      <c r="F253">
        <v>1</v>
      </c>
      <c r="G253">
        <v>1</v>
      </c>
      <c r="H253">
        <v>3</v>
      </c>
      <c r="I253" t="s">
        <v>348</v>
      </c>
      <c r="J253" t="s">
        <v>349</v>
      </c>
      <c r="K253" t="s">
        <v>350</v>
      </c>
      <c r="L253">
        <v>1348</v>
      </c>
      <c r="N253">
        <v>1009</v>
      </c>
      <c r="O253" t="s">
        <v>150</v>
      </c>
      <c r="P253" t="s">
        <v>150</v>
      </c>
      <c r="Q253">
        <v>1000</v>
      </c>
      <c r="X253">
        <v>4.0000000000000001E-3</v>
      </c>
      <c r="Y253">
        <v>5763</v>
      </c>
      <c r="Z253">
        <v>0</v>
      </c>
      <c r="AA253">
        <v>0</v>
      </c>
      <c r="AB253">
        <v>0</v>
      </c>
      <c r="AC253">
        <v>0</v>
      </c>
      <c r="AD253">
        <v>1</v>
      </c>
      <c r="AE253">
        <v>0</v>
      </c>
      <c r="AF253" t="s">
        <v>3</v>
      </c>
      <c r="AG253">
        <v>4.0000000000000001E-3</v>
      </c>
      <c r="AH253">
        <v>2</v>
      </c>
      <c r="AI253">
        <v>38221300</v>
      </c>
      <c r="AJ253">
        <v>253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</row>
    <row r="254" spans="1:44">
      <c r="A254">
        <f>ROW(Source!A282)</f>
        <v>282</v>
      </c>
      <c r="B254">
        <v>38221310</v>
      </c>
      <c r="C254">
        <v>38221293</v>
      </c>
      <c r="D254">
        <v>36838321</v>
      </c>
      <c r="E254">
        <v>1</v>
      </c>
      <c r="F254">
        <v>1</v>
      </c>
      <c r="G254">
        <v>1</v>
      </c>
      <c r="H254">
        <v>3</v>
      </c>
      <c r="I254" t="s">
        <v>351</v>
      </c>
      <c r="J254" t="s">
        <v>352</v>
      </c>
      <c r="K254" t="s">
        <v>353</v>
      </c>
      <c r="L254">
        <v>1346</v>
      </c>
      <c r="N254">
        <v>1009</v>
      </c>
      <c r="O254" t="s">
        <v>294</v>
      </c>
      <c r="P254" t="s">
        <v>294</v>
      </c>
      <c r="Q254">
        <v>1</v>
      </c>
      <c r="X254">
        <v>2</v>
      </c>
      <c r="Y254">
        <v>238.48</v>
      </c>
      <c r="Z254">
        <v>0</v>
      </c>
      <c r="AA254">
        <v>0</v>
      </c>
      <c r="AB254">
        <v>0</v>
      </c>
      <c r="AC254">
        <v>0</v>
      </c>
      <c r="AD254">
        <v>1</v>
      </c>
      <c r="AE254">
        <v>0</v>
      </c>
      <c r="AF254" t="s">
        <v>3</v>
      </c>
      <c r="AG254">
        <v>2</v>
      </c>
      <c r="AH254">
        <v>2</v>
      </c>
      <c r="AI254">
        <v>38221301</v>
      </c>
      <c r="AJ254">
        <v>254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</row>
    <row r="255" spans="1:44">
      <c r="A255">
        <f>ROW(Source!A282)</f>
        <v>282</v>
      </c>
      <c r="B255">
        <v>38221311</v>
      </c>
      <c r="C255">
        <v>38221293</v>
      </c>
      <c r="D255">
        <v>36799065</v>
      </c>
      <c r="E255">
        <v>17</v>
      </c>
      <c r="F255">
        <v>1</v>
      </c>
      <c r="G255">
        <v>1</v>
      </c>
      <c r="H255">
        <v>3</v>
      </c>
      <c r="I255" t="s">
        <v>308</v>
      </c>
      <c r="J255" t="s">
        <v>3</v>
      </c>
      <c r="K255" t="s">
        <v>309</v>
      </c>
      <c r="L255">
        <v>1374</v>
      </c>
      <c r="N255">
        <v>1013</v>
      </c>
      <c r="O255" t="s">
        <v>310</v>
      </c>
      <c r="P255" t="s">
        <v>310</v>
      </c>
      <c r="Q255">
        <v>1</v>
      </c>
      <c r="X255">
        <v>3.57</v>
      </c>
      <c r="Y255">
        <v>1</v>
      </c>
      <c r="Z255">
        <v>0</v>
      </c>
      <c r="AA255">
        <v>0</v>
      </c>
      <c r="AB255">
        <v>0</v>
      </c>
      <c r="AC255">
        <v>0</v>
      </c>
      <c r="AD255">
        <v>1</v>
      </c>
      <c r="AE255">
        <v>0</v>
      </c>
      <c r="AF255" t="s">
        <v>3</v>
      </c>
      <c r="AG255">
        <v>3.57</v>
      </c>
      <c r="AH255">
        <v>2</v>
      </c>
      <c r="AI255">
        <v>38221302</v>
      </c>
      <c r="AJ255">
        <v>255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</row>
    <row r="256" spans="1:44">
      <c r="A256">
        <f>ROW(Source!A283)</f>
        <v>283</v>
      </c>
      <c r="B256">
        <v>38221326</v>
      </c>
      <c r="C256">
        <v>38221312</v>
      </c>
      <c r="D256">
        <v>37080781</v>
      </c>
      <c r="E256">
        <v>1</v>
      </c>
      <c r="F256">
        <v>1</v>
      </c>
      <c r="G256">
        <v>1</v>
      </c>
      <c r="H256">
        <v>1</v>
      </c>
      <c r="I256" t="s">
        <v>337</v>
      </c>
      <c r="J256" t="s">
        <v>3</v>
      </c>
      <c r="K256" t="s">
        <v>338</v>
      </c>
      <c r="L256">
        <v>1191</v>
      </c>
      <c r="N256">
        <v>1013</v>
      </c>
      <c r="O256" t="s">
        <v>275</v>
      </c>
      <c r="P256" t="s">
        <v>275</v>
      </c>
      <c r="Q256">
        <v>1</v>
      </c>
      <c r="X256">
        <v>16.8</v>
      </c>
      <c r="Y256">
        <v>0</v>
      </c>
      <c r="Z256">
        <v>0</v>
      </c>
      <c r="AA256">
        <v>0</v>
      </c>
      <c r="AB256">
        <v>9.92</v>
      </c>
      <c r="AC256">
        <v>0</v>
      </c>
      <c r="AD256">
        <v>1</v>
      </c>
      <c r="AE256">
        <v>1</v>
      </c>
      <c r="AF256" t="s">
        <v>3</v>
      </c>
      <c r="AG256">
        <v>16.8</v>
      </c>
      <c r="AH256">
        <v>2</v>
      </c>
      <c r="AI256">
        <v>38221313</v>
      </c>
      <c r="AJ256">
        <v>256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</row>
    <row r="257" spans="1:44">
      <c r="A257">
        <f>ROW(Source!A283)</f>
        <v>283</v>
      </c>
      <c r="B257">
        <v>38221327</v>
      </c>
      <c r="C257">
        <v>38221312</v>
      </c>
      <c r="D257">
        <v>37064876</v>
      </c>
      <c r="E257">
        <v>1</v>
      </c>
      <c r="F257">
        <v>1</v>
      </c>
      <c r="G257">
        <v>1</v>
      </c>
      <c r="H257">
        <v>1</v>
      </c>
      <c r="I257" t="s">
        <v>276</v>
      </c>
      <c r="J257" t="s">
        <v>3</v>
      </c>
      <c r="K257" t="s">
        <v>277</v>
      </c>
      <c r="L257">
        <v>1191</v>
      </c>
      <c r="N257">
        <v>1013</v>
      </c>
      <c r="O257" t="s">
        <v>275</v>
      </c>
      <c r="P257" t="s">
        <v>275</v>
      </c>
      <c r="Q257">
        <v>1</v>
      </c>
      <c r="X257">
        <v>0.02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1</v>
      </c>
      <c r="AE257">
        <v>2</v>
      </c>
      <c r="AF257" t="s">
        <v>3</v>
      </c>
      <c r="AG257">
        <v>0.02</v>
      </c>
      <c r="AH257">
        <v>2</v>
      </c>
      <c r="AI257">
        <v>38221314</v>
      </c>
      <c r="AJ257">
        <v>257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</row>
    <row r="258" spans="1:44">
      <c r="A258">
        <f>ROW(Source!A283)</f>
        <v>283</v>
      </c>
      <c r="B258">
        <v>38221328</v>
      </c>
      <c r="C258">
        <v>38221312</v>
      </c>
      <c r="D258">
        <v>36882159</v>
      </c>
      <c r="E258">
        <v>1</v>
      </c>
      <c r="F258">
        <v>1</v>
      </c>
      <c r="G258">
        <v>1</v>
      </c>
      <c r="H258">
        <v>2</v>
      </c>
      <c r="I258" t="s">
        <v>278</v>
      </c>
      <c r="J258" t="s">
        <v>279</v>
      </c>
      <c r="K258" t="s">
        <v>280</v>
      </c>
      <c r="L258">
        <v>1368</v>
      </c>
      <c r="N258">
        <v>1011</v>
      </c>
      <c r="O258" t="s">
        <v>281</v>
      </c>
      <c r="P258" t="s">
        <v>281</v>
      </c>
      <c r="Q258">
        <v>1</v>
      </c>
      <c r="X258">
        <v>0.01</v>
      </c>
      <c r="Y258">
        <v>0</v>
      </c>
      <c r="Z258">
        <v>111.99</v>
      </c>
      <c r="AA258">
        <v>13.5</v>
      </c>
      <c r="AB258">
        <v>0</v>
      </c>
      <c r="AC258">
        <v>0</v>
      </c>
      <c r="AD258">
        <v>1</v>
      </c>
      <c r="AE258">
        <v>0</v>
      </c>
      <c r="AF258" t="s">
        <v>3</v>
      </c>
      <c r="AG258">
        <v>0.01</v>
      </c>
      <c r="AH258">
        <v>2</v>
      </c>
      <c r="AI258">
        <v>38221315</v>
      </c>
      <c r="AJ258">
        <v>258</v>
      </c>
      <c r="AK258">
        <v>0</v>
      </c>
      <c r="AL258">
        <v>0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</row>
    <row r="259" spans="1:44">
      <c r="A259">
        <f>ROW(Source!A283)</f>
        <v>283</v>
      </c>
      <c r="B259">
        <v>38221329</v>
      </c>
      <c r="C259">
        <v>38221312</v>
      </c>
      <c r="D259">
        <v>36883554</v>
      </c>
      <c r="E259">
        <v>1</v>
      </c>
      <c r="F259">
        <v>1</v>
      </c>
      <c r="G259">
        <v>1</v>
      </c>
      <c r="H259">
        <v>2</v>
      </c>
      <c r="I259" t="s">
        <v>282</v>
      </c>
      <c r="J259" t="s">
        <v>283</v>
      </c>
      <c r="K259" t="s">
        <v>284</v>
      </c>
      <c r="L259">
        <v>1368</v>
      </c>
      <c r="N259">
        <v>1011</v>
      </c>
      <c r="O259" t="s">
        <v>281</v>
      </c>
      <c r="P259" t="s">
        <v>281</v>
      </c>
      <c r="Q259">
        <v>1</v>
      </c>
      <c r="X259">
        <v>0.01</v>
      </c>
      <c r="Y259">
        <v>0</v>
      </c>
      <c r="Z259">
        <v>65.709999999999994</v>
      </c>
      <c r="AA259">
        <v>11.6</v>
      </c>
      <c r="AB259">
        <v>0</v>
      </c>
      <c r="AC259">
        <v>0</v>
      </c>
      <c r="AD259">
        <v>1</v>
      </c>
      <c r="AE259">
        <v>0</v>
      </c>
      <c r="AF259" t="s">
        <v>3</v>
      </c>
      <c r="AG259">
        <v>0.01</v>
      </c>
      <c r="AH259">
        <v>2</v>
      </c>
      <c r="AI259">
        <v>38221316</v>
      </c>
      <c r="AJ259">
        <v>259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</row>
    <row r="260" spans="1:44">
      <c r="A260">
        <f>ROW(Source!A283)</f>
        <v>283</v>
      </c>
      <c r="B260">
        <v>38221330</v>
      </c>
      <c r="C260">
        <v>38221312</v>
      </c>
      <c r="D260">
        <v>36800043</v>
      </c>
      <c r="E260">
        <v>1</v>
      </c>
      <c r="F260">
        <v>1</v>
      </c>
      <c r="G260">
        <v>1</v>
      </c>
      <c r="H260">
        <v>3</v>
      </c>
      <c r="I260" t="s">
        <v>313</v>
      </c>
      <c r="J260" t="s">
        <v>314</v>
      </c>
      <c r="K260" t="s">
        <v>315</v>
      </c>
      <c r="L260">
        <v>1346</v>
      </c>
      <c r="N260">
        <v>1009</v>
      </c>
      <c r="O260" t="s">
        <v>294</v>
      </c>
      <c r="P260" t="s">
        <v>294</v>
      </c>
      <c r="Q260">
        <v>1</v>
      </c>
      <c r="X260">
        <v>0.1</v>
      </c>
      <c r="Y260">
        <v>44.97</v>
      </c>
      <c r="Z260">
        <v>0</v>
      </c>
      <c r="AA260">
        <v>0</v>
      </c>
      <c r="AB260">
        <v>0</v>
      </c>
      <c r="AC260">
        <v>0</v>
      </c>
      <c r="AD260">
        <v>1</v>
      </c>
      <c r="AE260">
        <v>0</v>
      </c>
      <c r="AF260" t="s">
        <v>3</v>
      </c>
      <c r="AG260">
        <v>0.1</v>
      </c>
      <c r="AH260">
        <v>2</v>
      </c>
      <c r="AI260">
        <v>38221317</v>
      </c>
      <c r="AJ260">
        <v>260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</row>
    <row r="261" spans="1:44">
      <c r="A261">
        <f>ROW(Source!A283)</f>
        <v>283</v>
      </c>
      <c r="B261">
        <v>38221331</v>
      </c>
      <c r="C261">
        <v>38221312</v>
      </c>
      <c r="D261">
        <v>36801775</v>
      </c>
      <c r="E261">
        <v>1</v>
      </c>
      <c r="F261">
        <v>1</v>
      </c>
      <c r="G261">
        <v>1</v>
      </c>
      <c r="H261">
        <v>3</v>
      </c>
      <c r="I261" t="s">
        <v>316</v>
      </c>
      <c r="J261" t="s">
        <v>317</v>
      </c>
      <c r="K261" t="s">
        <v>318</v>
      </c>
      <c r="L261">
        <v>1346</v>
      </c>
      <c r="N261">
        <v>1009</v>
      </c>
      <c r="O261" t="s">
        <v>294</v>
      </c>
      <c r="P261" t="s">
        <v>294</v>
      </c>
      <c r="Q261">
        <v>1</v>
      </c>
      <c r="X261">
        <v>0.02</v>
      </c>
      <c r="Y261">
        <v>11.5</v>
      </c>
      <c r="Z261">
        <v>0</v>
      </c>
      <c r="AA261">
        <v>0</v>
      </c>
      <c r="AB261">
        <v>0</v>
      </c>
      <c r="AC261">
        <v>0</v>
      </c>
      <c r="AD261">
        <v>1</v>
      </c>
      <c r="AE261">
        <v>0</v>
      </c>
      <c r="AF261" t="s">
        <v>3</v>
      </c>
      <c r="AG261">
        <v>0.02</v>
      </c>
      <c r="AH261">
        <v>2</v>
      </c>
      <c r="AI261">
        <v>38221318</v>
      </c>
      <c r="AJ261">
        <v>261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0</v>
      </c>
    </row>
    <row r="262" spans="1:44">
      <c r="A262">
        <f>ROW(Source!A283)</f>
        <v>283</v>
      </c>
      <c r="B262">
        <v>38221332</v>
      </c>
      <c r="C262">
        <v>38221312</v>
      </c>
      <c r="D262">
        <v>36802094</v>
      </c>
      <c r="E262">
        <v>1</v>
      </c>
      <c r="F262">
        <v>1</v>
      </c>
      <c r="G262">
        <v>1</v>
      </c>
      <c r="H262">
        <v>3</v>
      </c>
      <c r="I262" t="s">
        <v>319</v>
      </c>
      <c r="J262" t="s">
        <v>320</v>
      </c>
      <c r="K262" t="s">
        <v>321</v>
      </c>
      <c r="L262">
        <v>1346</v>
      </c>
      <c r="N262">
        <v>1009</v>
      </c>
      <c r="O262" t="s">
        <v>294</v>
      </c>
      <c r="P262" t="s">
        <v>294</v>
      </c>
      <c r="Q262">
        <v>1</v>
      </c>
      <c r="X262">
        <v>0.2</v>
      </c>
      <c r="Y262">
        <v>30.4</v>
      </c>
      <c r="Z262">
        <v>0</v>
      </c>
      <c r="AA262">
        <v>0</v>
      </c>
      <c r="AB262">
        <v>0</v>
      </c>
      <c r="AC262">
        <v>0</v>
      </c>
      <c r="AD262">
        <v>1</v>
      </c>
      <c r="AE262">
        <v>0</v>
      </c>
      <c r="AF262" t="s">
        <v>3</v>
      </c>
      <c r="AG262">
        <v>0.2</v>
      </c>
      <c r="AH262">
        <v>2</v>
      </c>
      <c r="AI262">
        <v>38221319</v>
      </c>
      <c r="AJ262">
        <v>262</v>
      </c>
      <c r="AK262">
        <v>0</v>
      </c>
      <c r="AL262">
        <v>0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0</v>
      </c>
    </row>
    <row r="263" spans="1:44">
      <c r="A263">
        <f>ROW(Source!A283)</f>
        <v>283</v>
      </c>
      <c r="B263">
        <v>38221333</v>
      </c>
      <c r="C263">
        <v>38221312</v>
      </c>
      <c r="D263">
        <v>36802106</v>
      </c>
      <c r="E263">
        <v>1</v>
      </c>
      <c r="F263">
        <v>1</v>
      </c>
      <c r="G263">
        <v>1</v>
      </c>
      <c r="H263">
        <v>3</v>
      </c>
      <c r="I263" t="s">
        <v>288</v>
      </c>
      <c r="J263" t="s">
        <v>289</v>
      </c>
      <c r="K263" t="s">
        <v>290</v>
      </c>
      <c r="L263">
        <v>1308</v>
      </c>
      <c r="N263">
        <v>1003</v>
      </c>
      <c r="O263" t="s">
        <v>20</v>
      </c>
      <c r="P263" t="s">
        <v>20</v>
      </c>
      <c r="Q263">
        <v>100</v>
      </c>
      <c r="X263">
        <v>0.1</v>
      </c>
      <c r="Y263">
        <v>120</v>
      </c>
      <c r="Z263">
        <v>0</v>
      </c>
      <c r="AA263">
        <v>0</v>
      </c>
      <c r="AB263">
        <v>0</v>
      </c>
      <c r="AC263">
        <v>0</v>
      </c>
      <c r="AD263">
        <v>1</v>
      </c>
      <c r="AE263">
        <v>0</v>
      </c>
      <c r="AF263" t="s">
        <v>3</v>
      </c>
      <c r="AG263">
        <v>0.1</v>
      </c>
      <c r="AH263">
        <v>2</v>
      </c>
      <c r="AI263">
        <v>38221320</v>
      </c>
      <c r="AJ263">
        <v>263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0</v>
      </c>
    </row>
    <row r="264" spans="1:44">
      <c r="A264">
        <f>ROW(Source!A283)</f>
        <v>283</v>
      </c>
      <c r="B264">
        <v>38221334</v>
      </c>
      <c r="C264">
        <v>38221312</v>
      </c>
      <c r="D264">
        <v>36805500</v>
      </c>
      <c r="E264">
        <v>1</v>
      </c>
      <c r="F264">
        <v>1</v>
      </c>
      <c r="G264">
        <v>1</v>
      </c>
      <c r="H264">
        <v>3</v>
      </c>
      <c r="I264" t="s">
        <v>325</v>
      </c>
      <c r="J264" t="s">
        <v>326</v>
      </c>
      <c r="K264" t="s">
        <v>327</v>
      </c>
      <c r="L264">
        <v>1346</v>
      </c>
      <c r="N264">
        <v>1009</v>
      </c>
      <c r="O264" t="s">
        <v>294</v>
      </c>
      <c r="P264" t="s">
        <v>294</v>
      </c>
      <c r="Q264">
        <v>1</v>
      </c>
      <c r="X264">
        <v>0.01</v>
      </c>
      <c r="Y264">
        <v>133.05000000000001</v>
      </c>
      <c r="Z264">
        <v>0</v>
      </c>
      <c r="AA264">
        <v>0</v>
      </c>
      <c r="AB264">
        <v>0</v>
      </c>
      <c r="AC264">
        <v>0</v>
      </c>
      <c r="AD264">
        <v>1</v>
      </c>
      <c r="AE264">
        <v>0</v>
      </c>
      <c r="AF264" t="s">
        <v>3</v>
      </c>
      <c r="AG264">
        <v>0.01</v>
      </c>
      <c r="AH264">
        <v>2</v>
      </c>
      <c r="AI264">
        <v>38221321</v>
      </c>
      <c r="AJ264">
        <v>264</v>
      </c>
      <c r="AK264">
        <v>0</v>
      </c>
      <c r="AL264">
        <v>0</v>
      </c>
      <c r="AM264">
        <v>0</v>
      </c>
      <c r="AN264">
        <v>0</v>
      </c>
      <c r="AO264">
        <v>0</v>
      </c>
      <c r="AP264">
        <v>0</v>
      </c>
      <c r="AQ264">
        <v>0</v>
      </c>
      <c r="AR264">
        <v>0</v>
      </c>
    </row>
    <row r="265" spans="1:44">
      <c r="A265">
        <f>ROW(Source!A283)</f>
        <v>283</v>
      </c>
      <c r="B265">
        <v>38221335</v>
      </c>
      <c r="C265">
        <v>38221312</v>
      </c>
      <c r="D265">
        <v>36829535</v>
      </c>
      <c r="E265">
        <v>1</v>
      </c>
      <c r="F265">
        <v>1</v>
      </c>
      <c r="G265">
        <v>1</v>
      </c>
      <c r="H265">
        <v>3</v>
      </c>
      <c r="I265" t="s">
        <v>354</v>
      </c>
      <c r="J265" t="s">
        <v>355</v>
      </c>
      <c r="K265" t="s">
        <v>356</v>
      </c>
      <c r="L265">
        <v>1346</v>
      </c>
      <c r="N265">
        <v>1009</v>
      </c>
      <c r="O265" t="s">
        <v>294</v>
      </c>
      <c r="P265" t="s">
        <v>294</v>
      </c>
      <c r="Q265">
        <v>1</v>
      </c>
      <c r="X265">
        <v>0.08</v>
      </c>
      <c r="Y265">
        <v>68.05</v>
      </c>
      <c r="Z265">
        <v>0</v>
      </c>
      <c r="AA265">
        <v>0</v>
      </c>
      <c r="AB265">
        <v>0</v>
      </c>
      <c r="AC265">
        <v>0</v>
      </c>
      <c r="AD265">
        <v>1</v>
      </c>
      <c r="AE265">
        <v>0</v>
      </c>
      <c r="AF265" t="s">
        <v>3</v>
      </c>
      <c r="AG265">
        <v>0.08</v>
      </c>
      <c r="AH265">
        <v>2</v>
      </c>
      <c r="AI265">
        <v>38221322</v>
      </c>
      <c r="AJ265">
        <v>265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0</v>
      </c>
    </row>
    <row r="266" spans="1:44">
      <c r="A266">
        <f>ROW(Source!A283)</f>
        <v>283</v>
      </c>
      <c r="B266">
        <v>38221336</v>
      </c>
      <c r="C266">
        <v>38221312</v>
      </c>
      <c r="D266">
        <v>36838473</v>
      </c>
      <c r="E266">
        <v>1</v>
      </c>
      <c r="F266">
        <v>1</v>
      </c>
      <c r="G266">
        <v>1</v>
      </c>
      <c r="H266">
        <v>3</v>
      </c>
      <c r="I266" t="s">
        <v>357</v>
      </c>
      <c r="J266" t="s">
        <v>358</v>
      </c>
      <c r="K266" t="s">
        <v>359</v>
      </c>
      <c r="L266">
        <v>1348</v>
      </c>
      <c r="N266">
        <v>1009</v>
      </c>
      <c r="O266" t="s">
        <v>150</v>
      </c>
      <c r="P266" t="s">
        <v>150</v>
      </c>
      <c r="Q266">
        <v>1000</v>
      </c>
      <c r="X266">
        <v>1E-4</v>
      </c>
      <c r="Y266">
        <v>70200</v>
      </c>
      <c r="Z266">
        <v>0</v>
      </c>
      <c r="AA266">
        <v>0</v>
      </c>
      <c r="AB266">
        <v>0</v>
      </c>
      <c r="AC266">
        <v>0</v>
      </c>
      <c r="AD266">
        <v>1</v>
      </c>
      <c r="AE266">
        <v>0</v>
      </c>
      <c r="AF266" t="s">
        <v>3</v>
      </c>
      <c r="AG266">
        <v>1E-4</v>
      </c>
      <c r="AH266">
        <v>2</v>
      </c>
      <c r="AI266">
        <v>38221323</v>
      </c>
      <c r="AJ266">
        <v>266</v>
      </c>
      <c r="AK266">
        <v>0</v>
      </c>
      <c r="AL266">
        <v>0</v>
      </c>
      <c r="AM266">
        <v>0</v>
      </c>
      <c r="AN266">
        <v>0</v>
      </c>
      <c r="AO266">
        <v>0</v>
      </c>
      <c r="AP266">
        <v>0</v>
      </c>
      <c r="AQ266">
        <v>0</v>
      </c>
      <c r="AR266">
        <v>0</v>
      </c>
    </row>
    <row r="267" spans="1:44">
      <c r="A267">
        <f>ROW(Source!A283)</f>
        <v>283</v>
      </c>
      <c r="B267">
        <v>38221337</v>
      </c>
      <c r="C267">
        <v>38221312</v>
      </c>
      <c r="D267">
        <v>36870813</v>
      </c>
      <c r="E267">
        <v>1</v>
      </c>
      <c r="F267">
        <v>1</v>
      </c>
      <c r="G267">
        <v>1</v>
      </c>
      <c r="H267">
        <v>3</v>
      </c>
      <c r="I267" t="s">
        <v>360</v>
      </c>
      <c r="J267" t="s">
        <v>361</v>
      </c>
      <c r="K267" t="s">
        <v>362</v>
      </c>
      <c r="L267">
        <v>1355</v>
      </c>
      <c r="N267">
        <v>1010</v>
      </c>
      <c r="O267" t="s">
        <v>129</v>
      </c>
      <c r="P267" t="s">
        <v>129</v>
      </c>
      <c r="Q267">
        <v>100</v>
      </c>
      <c r="X267">
        <v>1.02</v>
      </c>
      <c r="Y267">
        <v>63</v>
      </c>
      <c r="Z267">
        <v>0</v>
      </c>
      <c r="AA267">
        <v>0</v>
      </c>
      <c r="AB267">
        <v>0</v>
      </c>
      <c r="AC267">
        <v>0</v>
      </c>
      <c r="AD267">
        <v>1</v>
      </c>
      <c r="AE267">
        <v>0</v>
      </c>
      <c r="AF267" t="s">
        <v>3</v>
      </c>
      <c r="AG267">
        <v>1.02</v>
      </c>
      <c r="AH267">
        <v>2</v>
      </c>
      <c r="AI267">
        <v>38221324</v>
      </c>
      <c r="AJ267">
        <v>267</v>
      </c>
      <c r="AK267">
        <v>0</v>
      </c>
      <c r="AL267">
        <v>0</v>
      </c>
      <c r="AM267">
        <v>0</v>
      </c>
      <c r="AN267">
        <v>0</v>
      </c>
      <c r="AO267">
        <v>0</v>
      </c>
      <c r="AP267">
        <v>0</v>
      </c>
      <c r="AQ267">
        <v>0</v>
      </c>
      <c r="AR267">
        <v>0</v>
      </c>
    </row>
    <row r="268" spans="1:44">
      <c r="A268">
        <f>ROW(Source!A283)</f>
        <v>283</v>
      </c>
      <c r="B268">
        <v>38221338</v>
      </c>
      <c r="C268">
        <v>38221312</v>
      </c>
      <c r="D268">
        <v>36799065</v>
      </c>
      <c r="E268">
        <v>17</v>
      </c>
      <c r="F268">
        <v>1</v>
      </c>
      <c r="G268">
        <v>1</v>
      </c>
      <c r="H268">
        <v>3</v>
      </c>
      <c r="I268" t="s">
        <v>308</v>
      </c>
      <c r="J268" t="s">
        <v>3</v>
      </c>
      <c r="K268" t="s">
        <v>309</v>
      </c>
      <c r="L268">
        <v>1374</v>
      </c>
      <c r="N268">
        <v>1013</v>
      </c>
      <c r="O268" t="s">
        <v>310</v>
      </c>
      <c r="P268" t="s">
        <v>310</v>
      </c>
      <c r="Q268">
        <v>1</v>
      </c>
      <c r="X268">
        <v>3.33</v>
      </c>
      <c r="Y268">
        <v>1</v>
      </c>
      <c r="Z268">
        <v>0</v>
      </c>
      <c r="AA268">
        <v>0</v>
      </c>
      <c r="AB268">
        <v>0</v>
      </c>
      <c r="AC268">
        <v>0</v>
      </c>
      <c r="AD268">
        <v>1</v>
      </c>
      <c r="AE268">
        <v>0</v>
      </c>
      <c r="AF268" t="s">
        <v>3</v>
      </c>
      <c r="AG268">
        <v>3.33</v>
      </c>
      <c r="AH268">
        <v>2</v>
      </c>
      <c r="AI268">
        <v>38221325</v>
      </c>
      <c r="AJ268">
        <v>268</v>
      </c>
      <c r="AK268">
        <v>0</v>
      </c>
      <c r="AL268">
        <v>0</v>
      </c>
      <c r="AM268">
        <v>0</v>
      </c>
      <c r="AN268">
        <v>0</v>
      </c>
      <c r="AO268">
        <v>0</v>
      </c>
      <c r="AP268">
        <v>0</v>
      </c>
      <c r="AQ268">
        <v>0</v>
      </c>
      <c r="AR268">
        <v>0</v>
      </c>
    </row>
    <row r="269" spans="1:44">
      <c r="A269">
        <f>ROW(Source!A284)</f>
        <v>284</v>
      </c>
      <c r="B269">
        <v>38221354</v>
      </c>
      <c r="C269">
        <v>38221339</v>
      </c>
      <c r="D269">
        <v>37080781</v>
      </c>
      <c r="E269">
        <v>1</v>
      </c>
      <c r="F269">
        <v>1</v>
      </c>
      <c r="G269">
        <v>1</v>
      </c>
      <c r="H269">
        <v>1</v>
      </c>
      <c r="I269" t="s">
        <v>337</v>
      </c>
      <c r="J269" t="s">
        <v>3</v>
      </c>
      <c r="K269" t="s">
        <v>338</v>
      </c>
      <c r="L269">
        <v>1191</v>
      </c>
      <c r="N269">
        <v>1013</v>
      </c>
      <c r="O269" t="s">
        <v>275</v>
      </c>
      <c r="P269" t="s">
        <v>275</v>
      </c>
      <c r="Q269">
        <v>1</v>
      </c>
      <c r="X269">
        <v>34.700000000000003</v>
      </c>
      <c r="Y269">
        <v>0</v>
      </c>
      <c r="Z269">
        <v>0</v>
      </c>
      <c r="AA269">
        <v>0</v>
      </c>
      <c r="AB269">
        <v>9.92</v>
      </c>
      <c r="AC269">
        <v>0</v>
      </c>
      <c r="AD269">
        <v>1</v>
      </c>
      <c r="AE269">
        <v>1</v>
      </c>
      <c r="AF269" t="s">
        <v>3</v>
      </c>
      <c r="AG269">
        <v>34.700000000000003</v>
      </c>
      <c r="AH269">
        <v>2</v>
      </c>
      <c r="AI269">
        <v>38221340</v>
      </c>
      <c r="AJ269">
        <v>269</v>
      </c>
      <c r="AK269">
        <v>0</v>
      </c>
      <c r="AL269">
        <v>0</v>
      </c>
      <c r="AM269">
        <v>0</v>
      </c>
      <c r="AN269">
        <v>0</v>
      </c>
      <c r="AO269">
        <v>0</v>
      </c>
      <c r="AP269">
        <v>0</v>
      </c>
      <c r="AQ269">
        <v>0</v>
      </c>
      <c r="AR269">
        <v>0</v>
      </c>
    </row>
    <row r="270" spans="1:44">
      <c r="A270">
        <f>ROW(Source!A284)</f>
        <v>284</v>
      </c>
      <c r="B270">
        <v>38221355</v>
      </c>
      <c r="C270">
        <v>38221339</v>
      </c>
      <c r="D270">
        <v>37064876</v>
      </c>
      <c r="E270">
        <v>1</v>
      </c>
      <c r="F270">
        <v>1</v>
      </c>
      <c r="G270">
        <v>1</v>
      </c>
      <c r="H270">
        <v>1</v>
      </c>
      <c r="I270" t="s">
        <v>276</v>
      </c>
      <c r="J270" t="s">
        <v>3</v>
      </c>
      <c r="K270" t="s">
        <v>277</v>
      </c>
      <c r="L270">
        <v>1191</v>
      </c>
      <c r="N270">
        <v>1013</v>
      </c>
      <c r="O270" t="s">
        <v>275</v>
      </c>
      <c r="P270" t="s">
        <v>275</v>
      </c>
      <c r="Q270">
        <v>1</v>
      </c>
      <c r="X270">
        <v>0.02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1</v>
      </c>
      <c r="AE270">
        <v>2</v>
      </c>
      <c r="AF270" t="s">
        <v>3</v>
      </c>
      <c r="AG270">
        <v>0.02</v>
      </c>
      <c r="AH270">
        <v>2</v>
      </c>
      <c r="AI270">
        <v>38221341</v>
      </c>
      <c r="AJ270">
        <v>270</v>
      </c>
      <c r="AK270">
        <v>0</v>
      </c>
      <c r="AL270">
        <v>0</v>
      </c>
      <c r="AM270">
        <v>0</v>
      </c>
      <c r="AN270">
        <v>0</v>
      </c>
      <c r="AO270">
        <v>0</v>
      </c>
      <c r="AP270">
        <v>0</v>
      </c>
      <c r="AQ270">
        <v>0</v>
      </c>
      <c r="AR270">
        <v>0</v>
      </c>
    </row>
    <row r="271" spans="1:44">
      <c r="A271">
        <f>ROW(Source!A284)</f>
        <v>284</v>
      </c>
      <c r="B271">
        <v>38221356</v>
      </c>
      <c r="C271">
        <v>38221339</v>
      </c>
      <c r="D271">
        <v>36882159</v>
      </c>
      <c r="E271">
        <v>1</v>
      </c>
      <c r="F271">
        <v>1</v>
      </c>
      <c r="G271">
        <v>1</v>
      </c>
      <c r="H271">
        <v>2</v>
      </c>
      <c r="I271" t="s">
        <v>278</v>
      </c>
      <c r="J271" t="s">
        <v>279</v>
      </c>
      <c r="K271" t="s">
        <v>280</v>
      </c>
      <c r="L271">
        <v>1368</v>
      </c>
      <c r="N271">
        <v>1011</v>
      </c>
      <c r="O271" t="s">
        <v>281</v>
      </c>
      <c r="P271" t="s">
        <v>281</v>
      </c>
      <c r="Q271">
        <v>1</v>
      </c>
      <c r="X271">
        <v>0.01</v>
      </c>
      <c r="Y271">
        <v>0</v>
      </c>
      <c r="Z271">
        <v>111.99</v>
      </c>
      <c r="AA271">
        <v>13.5</v>
      </c>
      <c r="AB271">
        <v>0</v>
      </c>
      <c r="AC271">
        <v>0</v>
      </c>
      <c r="AD271">
        <v>1</v>
      </c>
      <c r="AE271">
        <v>0</v>
      </c>
      <c r="AF271" t="s">
        <v>3</v>
      </c>
      <c r="AG271">
        <v>0.01</v>
      </c>
      <c r="AH271">
        <v>2</v>
      </c>
      <c r="AI271">
        <v>38221342</v>
      </c>
      <c r="AJ271">
        <v>271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0</v>
      </c>
    </row>
    <row r="272" spans="1:44">
      <c r="A272">
        <f>ROW(Source!A284)</f>
        <v>284</v>
      </c>
      <c r="B272">
        <v>38221357</v>
      </c>
      <c r="C272">
        <v>38221339</v>
      </c>
      <c r="D272">
        <v>36883554</v>
      </c>
      <c r="E272">
        <v>1</v>
      </c>
      <c r="F272">
        <v>1</v>
      </c>
      <c r="G272">
        <v>1</v>
      </c>
      <c r="H272">
        <v>2</v>
      </c>
      <c r="I272" t="s">
        <v>282</v>
      </c>
      <c r="J272" t="s">
        <v>283</v>
      </c>
      <c r="K272" t="s">
        <v>284</v>
      </c>
      <c r="L272">
        <v>1368</v>
      </c>
      <c r="N272">
        <v>1011</v>
      </c>
      <c r="O272" t="s">
        <v>281</v>
      </c>
      <c r="P272" t="s">
        <v>281</v>
      </c>
      <c r="Q272">
        <v>1</v>
      </c>
      <c r="X272">
        <v>0.01</v>
      </c>
      <c r="Y272">
        <v>0</v>
      </c>
      <c r="Z272">
        <v>65.709999999999994</v>
      </c>
      <c r="AA272">
        <v>11.6</v>
      </c>
      <c r="AB272">
        <v>0</v>
      </c>
      <c r="AC272">
        <v>0</v>
      </c>
      <c r="AD272">
        <v>1</v>
      </c>
      <c r="AE272">
        <v>0</v>
      </c>
      <c r="AF272" t="s">
        <v>3</v>
      </c>
      <c r="AG272">
        <v>0.01</v>
      </c>
      <c r="AH272">
        <v>2</v>
      </c>
      <c r="AI272">
        <v>38221343</v>
      </c>
      <c r="AJ272">
        <v>272</v>
      </c>
      <c r="AK272">
        <v>0</v>
      </c>
      <c r="AL272">
        <v>0</v>
      </c>
      <c r="AM272">
        <v>0</v>
      </c>
      <c r="AN272">
        <v>0</v>
      </c>
      <c r="AO272">
        <v>0</v>
      </c>
      <c r="AP272">
        <v>0</v>
      </c>
      <c r="AQ272">
        <v>0</v>
      </c>
      <c r="AR272">
        <v>0</v>
      </c>
    </row>
    <row r="273" spans="1:44">
      <c r="A273">
        <f>ROW(Source!A284)</f>
        <v>284</v>
      </c>
      <c r="B273">
        <v>38221358</v>
      </c>
      <c r="C273">
        <v>38221339</v>
      </c>
      <c r="D273">
        <v>36884526</v>
      </c>
      <c r="E273">
        <v>1</v>
      </c>
      <c r="F273">
        <v>1</v>
      </c>
      <c r="G273">
        <v>1</v>
      </c>
      <c r="H273">
        <v>2</v>
      </c>
      <c r="I273" t="s">
        <v>363</v>
      </c>
      <c r="J273" t="s">
        <v>364</v>
      </c>
      <c r="K273" t="s">
        <v>365</v>
      </c>
      <c r="L273">
        <v>1368</v>
      </c>
      <c r="N273">
        <v>1011</v>
      </c>
      <c r="O273" t="s">
        <v>281</v>
      </c>
      <c r="P273" t="s">
        <v>281</v>
      </c>
      <c r="Q273">
        <v>1</v>
      </c>
      <c r="X273">
        <v>12.2</v>
      </c>
      <c r="Y273">
        <v>0</v>
      </c>
      <c r="Z273">
        <v>1.1100000000000001</v>
      </c>
      <c r="AA273">
        <v>0</v>
      </c>
      <c r="AB273">
        <v>0</v>
      </c>
      <c r="AC273">
        <v>0</v>
      </c>
      <c r="AD273">
        <v>1</v>
      </c>
      <c r="AE273">
        <v>0</v>
      </c>
      <c r="AF273" t="s">
        <v>3</v>
      </c>
      <c r="AG273">
        <v>12.2</v>
      </c>
      <c r="AH273">
        <v>2</v>
      </c>
      <c r="AI273">
        <v>38221344</v>
      </c>
      <c r="AJ273">
        <v>273</v>
      </c>
      <c r="AK273">
        <v>0</v>
      </c>
      <c r="AL273">
        <v>0</v>
      </c>
      <c r="AM273">
        <v>0</v>
      </c>
      <c r="AN273">
        <v>0</v>
      </c>
      <c r="AO273">
        <v>0</v>
      </c>
      <c r="AP273">
        <v>0</v>
      </c>
      <c r="AQ273">
        <v>0</v>
      </c>
      <c r="AR273">
        <v>0</v>
      </c>
    </row>
    <row r="274" spans="1:44">
      <c r="A274">
        <f>ROW(Source!A284)</f>
        <v>284</v>
      </c>
      <c r="B274">
        <v>38221359</v>
      </c>
      <c r="C274">
        <v>38221339</v>
      </c>
      <c r="D274">
        <v>36800043</v>
      </c>
      <c r="E274">
        <v>1</v>
      </c>
      <c r="F274">
        <v>1</v>
      </c>
      <c r="G274">
        <v>1</v>
      </c>
      <c r="H274">
        <v>3</v>
      </c>
      <c r="I274" t="s">
        <v>313</v>
      </c>
      <c r="J274" t="s">
        <v>314</v>
      </c>
      <c r="K274" t="s">
        <v>315</v>
      </c>
      <c r="L274">
        <v>1346</v>
      </c>
      <c r="N274">
        <v>1009</v>
      </c>
      <c r="O274" t="s">
        <v>294</v>
      </c>
      <c r="P274" t="s">
        <v>294</v>
      </c>
      <c r="Q274">
        <v>1</v>
      </c>
      <c r="X274">
        <v>0.1</v>
      </c>
      <c r="Y274">
        <v>44.97</v>
      </c>
      <c r="Z274">
        <v>0</v>
      </c>
      <c r="AA274">
        <v>0</v>
      </c>
      <c r="AB274">
        <v>0</v>
      </c>
      <c r="AC274">
        <v>0</v>
      </c>
      <c r="AD274">
        <v>1</v>
      </c>
      <c r="AE274">
        <v>0</v>
      </c>
      <c r="AF274" t="s">
        <v>3</v>
      </c>
      <c r="AG274">
        <v>0.1</v>
      </c>
      <c r="AH274">
        <v>2</v>
      </c>
      <c r="AI274">
        <v>38221345</v>
      </c>
      <c r="AJ274">
        <v>274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0</v>
      </c>
    </row>
    <row r="275" spans="1:44">
      <c r="A275">
        <f>ROW(Source!A284)</f>
        <v>284</v>
      </c>
      <c r="B275">
        <v>38221360</v>
      </c>
      <c r="C275">
        <v>38221339</v>
      </c>
      <c r="D275">
        <v>36801775</v>
      </c>
      <c r="E275">
        <v>1</v>
      </c>
      <c r="F275">
        <v>1</v>
      </c>
      <c r="G275">
        <v>1</v>
      </c>
      <c r="H275">
        <v>3</v>
      </c>
      <c r="I275" t="s">
        <v>316</v>
      </c>
      <c r="J275" t="s">
        <v>317</v>
      </c>
      <c r="K275" t="s">
        <v>318</v>
      </c>
      <c r="L275">
        <v>1346</v>
      </c>
      <c r="N275">
        <v>1009</v>
      </c>
      <c r="O275" t="s">
        <v>294</v>
      </c>
      <c r="P275" t="s">
        <v>294</v>
      </c>
      <c r="Q275">
        <v>1</v>
      </c>
      <c r="X275">
        <v>0.05</v>
      </c>
      <c r="Y275">
        <v>11.5</v>
      </c>
      <c r="Z275">
        <v>0</v>
      </c>
      <c r="AA275">
        <v>0</v>
      </c>
      <c r="AB275">
        <v>0</v>
      </c>
      <c r="AC275">
        <v>0</v>
      </c>
      <c r="AD275">
        <v>1</v>
      </c>
      <c r="AE275">
        <v>0</v>
      </c>
      <c r="AF275" t="s">
        <v>3</v>
      </c>
      <c r="AG275">
        <v>0.05</v>
      </c>
      <c r="AH275">
        <v>2</v>
      </c>
      <c r="AI275">
        <v>38221346</v>
      </c>
      <c r="AJ275">
        <v>275</v>
      </c>
      <c r="AK275">
        <v>0</v>
      </c>
      <c r="AL275">
        <v>0</v>
      </c>
      <c r="AM275">
        <v>0</v>
      </c>
      <c r="AN275">
        <v>0</v>
      </c>
      <c r="AO275">
        <v>0</v>
      </c>
      <c r="AP275">
        <v>0</v>
      </c>
      <c r="AQ275">
        <v>0</v>
      </c>
      <c r="AR275">
        <v>0</v>
      </c>
    </row>
    <row r="276" spans="1:44">
      <c r="A276">
        <f>ROW(Source!A284)</f>
        <v>284</v>
      </c>
      <c r="B276">
        <v>38221361</v>
      </c>
      <c r="C276">
        <v>38221339</v>
      </c>
      <c r="D276">
        <v>36802094</v>
      </c>
      <c r="E276">
        <v>1</v>
      </c>
      <c r="F276">
        <v>1</v>
      </c>
      <c r="G276">
        <v>1</v>
      </c>
      <c r="H276">
        <v>3</v>
      </c>
      <c r="I276" t="s">
        <v>319</v>
      </c>
      <c r="J276" t="s">
        <v>320</v>
      </c>
      <c r="K276" t="s">
        <v>321</v>
      </c>
      <c r="L276">
        <v>1346</v>
      </c>
      <c r="N276">
        <v>1009</v>
      </c>
      <c r="O276" t="s">
        <v>294</v>
      </c>
      <c r="P276" t="s">
        <v>294</v>
      </c>
      <c r="Q276">
        <v>1</v>
      </c>
      <c r="X276">
        <v>0.4</v>
      </c>
      <c r="Y276">
        <v>30.4</v>
      </c>
      <c r="Z276">
        <v>0</v>
      </c>
      <c r="AA276">
        <v>0</v>
      </c>
      <c r="AB276">
        <v>0</v>
      </c>
      <c r="AC276">
        <v>0</v>
      </c>
      <c r="AD276">
        <v>1</v>
      </c>
      <c r="AE276">
        <v>0</v>
      </c>
      <c r="AF276" t="s">
        <v>3</v>
      </c>
      <c r="AG276">
        <v>0.4</v>
      </c>
      <c r="AH276">
        <v>2</v>
      </c>
      <c r="AI276">
        <v>38221347</v>
      </c>
      <c r="AJ276">
        <v>276</v>
      </c>
      <c r="AK276">
        <v>0</v>
      </c>
      <c r="AL276">
        <v>0</v>
      </c>
      <c r="AM276">
        <v>0</v>
      </c>
      <c r="AN276">
        <v>0</v>
      </c>
      <c r="AO276">
        <v>0</v>
      </c>
      <c r="AP276">
        <v>0</v>
      </c>
      <c r="AQ276">
        <v>0</v>
      </c>
      <c r="AR276">
        <v>0</v>
      </c>
    </row>
    <row r="277" spans="1:44">
      <c r="A277">
        <f>ROW(Source!A284)</f>
        <v>284</v>
      </c>
      <c r="B277">
        <v>38221362</v>
      </c>
      <c r="C277">
        <v>38221339</v>
      </c>
      <c r="D277">
        <v>36802106</v>
      </c>
      <c r="E277">
        <v>1</v>
      </c>
      <c r="F277">
        <v>1</v>
      </c>
      <c r="G277">
        <v>1</v>
      </c>
      <c r="H277">
        <v>3</v>
      </c>
      <c r="I277" t="s">
        <v>288</v>
      </c>
      <c r="J277" t="s">
        <v>289</v>
      </c>
      <c r="K277" t="s">
        <v>290</v>
      </c>
      <c r="L277">
        <v>1308</v>
      </c>
      <c r="N277">
        <v>1003</v>
      </c>
      <c r="O277" t="s">
        <v>20</v>
      </c>
      <c r="P277" t="s">
        <v>20</v>
      </c>
      <c r="Q277">
        <v>100</v>
      </c>
      <c r="X277">
        <v>0.1</v>
      </c>
      <c r="Y277">
        <v>120</v>
      </c>
      <c r="Z277">
        <v>0</v>
      </c>
      <c r="AA277">
        <v>0</v>
      </c>
      <c r="AB277">
        <v>0</v>
      </c>
      <c r="AC277">
        <v>0</v>
      </c>
      <c r="AD277">
        <v>1</v>
      </c>
      <c r="AE277">
        <v>0</v>
      </c>
      <c r="AF277" t="s">
        <v>3</v>
      </c>
      <c r="AG277">
        <v>0.1</v>
      </c>
      <c r="AH277">
        <v>2</v>
      </c>
      <c r="AI277">
        <v>38221348</v>
      </c>
      <c r="AJ277">
        <v>277</v>
      </c>
      <c r="AK277">
        <v>0</v>
      </c>
      <c r="AL277">
        <v>0</v>
      </c>
      <c r="AM277">
        <v>0</v>
      </c>
      <c r="AN277">
        <v>0</v>
      </c>
      <c r="AO277">
        <v>0</v>
      </c>
      <c r="AP277">
        <v>0</v>
      </c>
      <c r="AQ277">
        <v>0</v>
      </c>
      <c r="AR277">
        <v>0</v>
      </c>
    </row>
    <row r="278" spans="1:44">
      <c r="A278">
        <f>ROW(Source!A284)</f>
        <v>284</v>
      </c>
      <c r="B278">
        <v>38221363</v>
      </c>
      <c r="C278">
        <v>38221339</v>
      </c>
      <c r="D278">
        <v>36804448</v>
      </c>
      <c r="E278">
        <v>1</v>
      </c>
      <c r="F278">
        <v>1</v>
      </c>
      <c r="G278">
        <v>1</v>
      </c>
      <c r="H278">
        <v>3</v>
      </c>
      <c r="I278" t="s">
        <v>322</v>
      </c>
      <c r="J278" t="s">
        <v>323</v>
      </c>
      <c r="K278" t="s">
        <v>324</v>
      </c>
      <c r="L278">
        <v>1346</v>
      </c>
      <c r="N278">
        <v>1009</v>
      </c>
      <c r="O278" t="s">
        <v>294</v>
      </c>
      <c r="P278" t="s">
        <v>294</v>
      </c>
      <c r="Q278">
        <v>1</v>
      </c>
      <c r="X278">
        <v>1.24</v>
      </c>
      <c r="Y278">
        <v>9.0399999999999991</v>
      </c>
      <c r="Z278">
        <v>0</v>
      </c>
      <c r="AA278">
        <v>0</v>
      </c>
      <c r="AB278">
        <v>0</v>
      </c>
      <c r="AC278">
        <v>0</v>
      </c>
      <c r="AD278">
        <v>1</v>
      </c>
      <c r="AE278">
        <v>0</v>
      </c>
      <c r="AF278" t="s">
        <v>3</v>
      </c>
      <c r="AG278">
        <v>1.24</v>
      </c>
      <c r="AH278">
        <v>2</v>
      </c>
      <c r="AI278">
        <v>38221349</v>
      </c>
      <c r="AJ278">
        <v>278</v>
      </c>
      <c r="AK278">
        <v>0</v>
      </c>
      <c r="AL278">
        <v>0</v>
      </c>
      <c r="AM278">
        <v>0</v>
      </c>
      <c r="AN278">
        <v>0</v>
      </c>
      <c r="AO278">
        <v>0</v>
      </c>
      <c r="AP278">
        <v>0</v>
      </c>
      <c r="AQ278">
        <v>0</v>
      </c>
      <c r="AR278">
        <v>0</v>
      </c>
    </row>
    <row r="279" spans="1:44">
      <c r="A279">
        <f>ROW(Source!A284)</f>
        <v>284</v>
      </c>
      <c r="B279">
        <v>38221364</v>
      </c>
      <c r="C279">
        <v>38221339</v>
      </c>
      <c r="D279">
        <v>36805500</v>
      </c>
      <c r="E279">
        <v>1</v>
      </c>
      <c r="F279">
        <v>1</v>
      </c>
      <c r="G279">
        <v>1</v>
      </c>
      <c r="H279">
        <v>3</v>
      </c>
      <c r="I279" t="s">
        <v>325</v>
      </c>
      <c r="J279" t="s">
        <v>326</v>
      </c>
      <c r="K279" t="s">
        <v>327</v>
      </c>
      <c r="L279">
        <v>1346</v>
      </c>
      <c r="N279">
        <v>1009</v>
      </c>
      <c r="O279" t="s">
        <v>294</v>
      </c>
      <c r="P279" t="s">
        <v>294</v>
      </c>
      <c r="Q279">
        <v>1</v>
      </c>
      <c r="X279">
        <v>0.02</v>
      </c>
      <c r="Y279">
        <v>133.05000000000001</v>
      </c>
      <c r="Z279">
        <v>0</v>
      </c>
      <c r="AA279">
        <v>0</v>
      </c>
      <c r="AB279">
        <v>0</v>
      </c>
      <c r="AC279">
        <v>0</v>
      </c>
      <c r="AD279">
        <v>1</v>
      </c>
      <c r="AE279">
        <v>0</v>
      </c>
      <c r="AF279" t="s">
        <v>3</v>
      </c>
      <c r="AG279">
        <v>0.02</v>
      </c>
      <c r="AH279">
        <v>2</v>
      </c>
      <c r="AI279">
        <v>38221350</v>
      </c>
      <c r="AJ279">
        <v>279</v>
      </c>
      <c r="AK279">
        <v>0</v>
      </c>
      <c r="AL279">
        <v>0</v>
      </c>
      <c r="AM279">
        <v>0</v>
      </c>
      <c r="AN279">
        <v>0</v>
      </c>
      <c r="AO279">
        <v>0</v>
      </c>
      <c r="AP279">
        <v>0</v>
      </c>
      <c r="AQ279">
        <v>0</v>
      </c>
      <c r="AR279">
        <v>0</v>
      </c>
    </row>
    <row r="280" spans="1:44">
      <c r="A280">
        <f>ROW(Source!A284)</f>
        <v>284</v>
      </c>
      <c r="B280">
        <v>38221365</v>
      </c>
      <c r="C280">
        <v>38221339</v>
      </c>
      <c r="D280">
        <v>36838473</v>
      </c>
      <c r="E280">
        <v>1</v>
      </c>
      <c r="F280">
        <v>1</v>
      </c>
      <c r="G280">
        <v>1</v>
      </c>
      <c r="H280">
        <v>3</v>
      </c>
      <c r="I280" t="s">
        <v>357</v>
      </c>
      <c r="J280" t="s">
        <v>358</v>
      </c>
      <c r="K280" t="s">
        <v>359</v>
      </c>
      <c r="L280">
        <v>1348</v>
      </c>
      <c r="N280">
        <v>1009</v>
      </c>
      <c r="O280" t="s">
        <v>150</v>
      </c>
      <c r="P280" t="s">
        <v>150</v>
      </c>
      <c r="Q280">
        <v>1000</v>
      </c>
      <c r="X280">
        <v>2.0000000000000001E-4</v>
      </c>
      <c r="Y280">
        <v>70200</v>
      </c>
      <c r="Z280">
        <v>0</v>
      </c>
      <c r="AA280">
        <v>0</v>
      </c>
      <c r="AB280">
        <v>0</v>
      </c>
      <c r="AC280">
        <v>0</v>
      </c>
      <c r="AD280">
        <v>1</v>
      </c>
      <c r="AE280">
        <v>0</v>
      </c>
      <c r="AF280" t="s">
        <v>3</v>
      </c>
      <c r="AG280">
        <v>2.0000000000000001E-4</v>
      </c>
      <c r="AH280">
        <v>2</v>
      </c>
      <c r="AI280">
        <v>38221351</v>
      </c>
      <c r="AJ280">
        <v>280</v>
      </c>
      <c r="AK280">
        <v>0</v>
      </c>
      <c r="AL280">
        <v>0</v>
      </c>
      <c r="AM280">
        <v>0</v>
      </c>
      <c r="AN280">
        <v>0</v>
      </c>
      <c r="AO280">
        <v>0</v>
      </c>
      <c r="AP280">
        <v>0</v>
      </c>
      <c r="AQ280">
        <v>0</v>
      </c>
      <c r="AR280">
        <v>0</v>
      </c>
    </row>
    <row r="281" spans="1:44">
      <c r="A281">
        <f>ROW(Source!A284)</f>
        <v>284</v>
      </c>
      <c r="B281">
        <v>38221366</v>
      </c>
      <c r="C281">
        <v>38221339</v>
      </c>
      <c r="D281">
        <v>36870813</v>
      </c>
      <c r="E281">
        <v>1</v>
      </c>
      <c r="F281">
        <v>1</v>
      </c>
      <c r="G281">
        <v>1</v>
      </c>
      <c r="H281">
        <v>3</v>
      </c>
      <c r="I281" t="s">
        <v>360</v>
      </c>
      <c r="J281" t="s">
        <v>361</v>
      </c>
      <c r="K281" t="s">
        <v>362</v>
      </c>
      <c r="L281">
        <v>1355</v>
      </c>
      <c r="N281">
        <v>1010</v>
      </c>
      <c r="O281" t="s">
        <v>129</v>
      </c>
      <c r="P281" t="s">
        <v>129</v>
      </c>
      <c r="Q281">
        <v>100</v>
      </c>
      <c r="X281">
        <v>1.02</v>
      </c>
      <c r="Y281">
        <v>63</v>
      </c>
      <c r="Z281">
        <v>0</v>
      </c>
      <c r="AA281">
        <v>0</v>
      </c>
      <c r="AB281">
        <v>0</v>
      </c>
      <c r="AC281">
        <v>0</v>
      </c>
      <c r="AD281">
        <v>1</v>
      </c>
      <c r="AE281">
        <v>0</v>
      </c>
      <c r="AF281" t="s">
        <v>3</v>
      </c>
      <c r="AG281">
        <v>1.02</v>
      </c>
      <c r="AH281">
        <v>2</v>
      </c>
      <c r="AI281">
        <v>38221352</v>
      </c>
      <c r="AJ281">
        <v>281</v>
      </c>
      <c r="AK281">
        <v>0</v>
      </c>
      <c r="AL281">
        <v>0</v>
      </c>
      <c r="AM281">
        <v>0</v>
      </c>
      <c r="AN281">
        <v>0</v>
      </c>
      <c r="AO281">
        <v>0</v>
      </c>
      <c r="AP281">
        <v>0</v>
      </c>
      <c r="AQ281">
        <v>0</v>
      </c>
      <c r="AR281">
        <v>0</v>
      </c>
    </row>
    <row r="282" spans="1:44">
      <c r="A282">
        <f>ROW(Source!A284)</f>
        <v>284</v>
      </c>
      <c r="B282">
        <v>38221367</v>
      </c>
      <c r="C282">
        <v>38221339</v>
      </c>
      <c r="D282">
        <v>36799065</v>
      </c>
      <c r="E282">
        <v>17</v>
      </c>
      <c r="F282">
        <v>1</v>
      </c>
      <c r="G282">
        <v>1</v>
      </c>
      <c r="H282">
        <v>3</v>
      </c>
      <c r="I282" t="s">
        <v>308</v>
      </c>
      <c r="J282" t="s">
        <v>3</v>
      </c>
      <c r="K282" t="s">
        <v>309</v>
      </c>
      <c r="L282">
        <v>1374</v>
      </c>
      <c r="N282">
        <v>1013</v>
      </c>
      <c r="O282" t="s">
        <v>310</v>
      </c>
      <c r="P282" t="s">
        <v>310</v>
      </c>
      <c r="Q282">
        <v>1</v>
      </c>
      <c r="X282">
        <v>6.88</v>
      </c>
      <c r="Y282">
        <v>1</v>
      </c>
      <c r="Z282">
        <v>0</v>
      </c>
      <c r="AA282">
        <v>0</v>
      </c>
      <c r="AB282">
        <v>0</v>
      </c>
      <c r="AC282">
        <v>0</v>
      </c>
      <c r="AD282">
        <v>1</v>
      </c>
      <c r="AE282">
        <v>0</v>
      </c>
      <c r="AF282" t="s">
        <v>3</v>
      </c>
      <c r="AG282">
        <v>6.88</v>
      </c>
      <c r="AH282">
        <v>2</v>
      </c>
      <c r="AI282">
        <v>38221353</v>
      </c>
      <c r="AJ282">
        <v>282</v>
      </c>
      <c r="AK282">
        <v>0</v>
      </c>
      <c r="AL282">
        <v>0</v>
      </c>
      <c r="AM282">
        <v>0</v>
      </c>
      <c r="AN282">
        <v>0</v>
      </c>
      <c r="AO282">
        <v>0</v>
      </c>
      <c r="AP282">
        <v>0</v>
      </c>
      <c r="AQ282">
        <v>0</v>
      </c>
      <c r="AR282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Смета 13 граф c НР и СП</vt:lpstr>
      <vt:lpstr>Source</vt:lpstr>
      <vt:lpstr>SourceObSm</vt:lpstr>
      <vt:lpstr>SmtRes</vt:lpstr>
      <vt:lpstr>EtalonRes</vt:lpstr>
      <vt:lpstr>'Смета 13 граф c НР и СП'!Заголовки_для_печати</vt:lpstr>
      <vt:lpstr>'Смета 13 граф c НР и СП'!Область_печати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2018-01-31T06:43:52Z</cp:lastPrinted>
  <dcterms:created xsi:type="dcterms:W3CDTF">2018-01-19T13:54:30Z</dcterms:created>
  <dcterms:modified xsi:type="dcterms:W3CDTF">2018-02-01T13:51:58Z</dcterms:modified>
</cp:coreProperties>
</file>